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45" firstSheet="1" activeTab="1"/>
  </bookViews>
  <sheets>
    <sheet name="DV-IDENTITY-0" sheetId="1" state="veryHidden" r:id="rId1"/>
    <sheet name="Hoja2" sheetId="2" r:id="rId2"/>
  </sheets>
  <definedNames>
    <definedName name="_xlnm.Print_Area" localSheetId="1">'Hoja2'!$A$1:$M$34</definedName>
  </definedNames>
  <calcPr fullCalcOnLoad="1"/>
</workbook>
</file>

<file path=xl/sharedStrings.xml><?xml version="1.0" encoding="utf-8"?>
<sst xmlns="http://schemas.openxmlformats.org/spreadsheetml/2006/main" count="66" uniqueCount="65">
  <si>
    <t>UNIVERSIDAD DE CÓRDOBA</t>
  </si>
  <si>
    <t>AAAAAHv/6mM=</t>
  </si>
  <si>
    <t>Asunto</t>
  </si>
  <si>
    <t>Beneficiario</t>
  </si>
  <si>
    <t xml:space="preserve">CONTROL DE RESOLUCIONES EMITIDAS </t>
  </si>
  <si>
    <t>Becas de pregrado</t>
  </si>
  <si>
    <t>Becas de Diplomado</t>
  </si>
  <si>
    <t>Licencia de Maternidad</t>
  </si>
  <si>
    <t>Vacaciones</t>
  </si>
  <si>
    <t>Encargos</t>
  </si>
  <si>
    <t>Nombramientos</t>
  </si>
  <si>
    <t>Comisiones de Estudio</t>
  </si>
  <si>
    <t>Supernumerarios</t>
  </si>
  <si>
    <t>Caja menor</t>
  </si>
  <si>
    <t>Asignación de Funciones</t>
  </si>
  <si>
    <t>Nombramiento Temporal</t>
  </si>
  <si>
    <t xml:space="preserve">Delegación </t>
  </si>
  <si>
    <t>Licencia por Luto</t>
  </si>
  <si>
    <t>Licencia no Remunerada</t>
  </si>
  <si>
    <t>Reubicación Funcionarios</t>
  </si>
  <si>
    <t>Viáticos</t>
  </si>
  <si>
    <t>Reembolsos Fondo de Salud</t>
  </si>
  <si>
    <t>Recursos Económicos Fondo de Salud</t>
  </si>
  <si>
    <t>Ayudanta</t>
  </si>
  <si>
    <t>Recursos Económicos</t>
  </si>
  <si>
    <t>Aceptación de Renuncia</t>
  </si>
  <si>
    <t>Inscripción Escalafón Docente</t>
  </si>
  <si>
    <t xml:space="preserve">Nombramiento Docente </t>
  </si>
  <si>
    <t>Pago Cesantía</t>
  </si>
  <si>
    <t xml:space="preserve">Terminación de Encargos </t>
  </si>
  <si>
    <t>Terminación de Nombramiento</t>
  </si>
  <si>
    <t>Termino de Asignación de Funciones</t>
  </si>
  <si>
    <t>Docente</t>
  </si>
  <si>
    <t>Funcionario</t>
  </si>
  <si>
    <t>Pensionado</t>
  </si>
  <si>
    <t xml:space="preserve">Tipo de Resolución </t>
  </si>
  <si>
    <t>Publicado</t>
  </si>
  <si>
    <t xml:space="preserve">Si </t>
  </si>
  <si>
    <t xml:space="preserve">No </t>
  </si>
  <si>
    <t>N.A</t>
  </si>
  <si>
    <t>Planeación</t>
  </si>
  <si>
    <t>Calidad</t>
  </si>
  <si>
    <t>Comunicación</t>
  </si>
  <si>
    <t>Internacionalización</t>
  </si>
  <si>
    <t>Docencia</t>
  </si>
  <si>
    <t>Investigación</t>
  </si>
  <si>
    <t>Extensión</t>
  </si>
  <si>
    <t>Bienestar</t>
  </si>
  <si>
    <t>Contratación</t>
  </si>
  <si>
    <t>Financiera</t>
  </si>
  <si>
    <t>Admisiones</t>
  </si>
  <si>
    <t>Talento Humano</t>
  </si>
  <si>
    <t>Infraestructura</t>
  </si>
  <si>
    <t>Gestión Documental</t>
  </si>
  <si>
    <t>Biblioteca</t>
  </si>
  <si>
    <t>Des. Tecnológico</t>
  </si>
  <si>
    <t>Gestión Legal</t>
  </si>
  <si>
    <t>Control Interno</t>
  </si>
  <si>
    <t>Carácter General</t>
  </si>
  <si>
    <t xml:space="preserve">Número Resolución </t>
  </si>
  <si>
    <t>Fecha de solicitud</t>
  </si>
  <si>
    <t>Proceso que impacta</t>
  </si>
  <si>
    <t>Procedencia de la solicitud</t>
  </si>
  <si>
    <r>
      <t xml:space="preserve">Fecha de Emisión </t>
    </r>
    <r>
      <rPr>
        <b/>
        <sz val="8"/>
        <rFont val="Tahoma"/>
        <family val="2"/>
      </rPr>
      <t>(dd/mm/aaaa)</t>
    </r>
  </si>
  <si>
    <r>
      <t xml:space="preserve">CÓDIGO:
</t>
    </r>
    <r>
      <rPr>
        <sz val="9"/>
        <rFont val="Tahoma"/>
        <family val="2"/>
      </rPr>
      <t xml:space="preserve">FGLE-024
</t>
    </r>
    <r>
      <rPr>
        <b/>
        <sz val="9"/>
        <rFont val="Tahoma"/>
        <family val="2"/>
      </rPr>
      <t xml:space="preserve">VERSIÓN: </t>
    </r>
    <r>
      <rPr>
        <sz val="9"/>
        <rFont val="Tahoma"/>
        <family val="2"/>
      </rPr>
      <t>02</t>
    </r>
    <r>
      <rPr>
        <b/>
        <sz val="9"/>
        <rFont val="Tahoma"/>
        <family val="2"/>
      </rPr>
      <t xml:space="preserve"> 
EMISIÓN:
</t>
    </r>
    <r>
      <rPr>
        <sz val="9"/>
        <rFont val="Tahoma"/>
        <family val="2"/>
      </rPr>
      <t>21/11/2019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</si>
</sst>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8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9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228600</xdr:rowOff>
    </xdr:from>
    <xdr:to>
      <xdr:col>0</xdr:col>
      <xdr:colOff>704850</xdr:colOff>
      <xdr:row>1</xdr:row>
      <xdr:rowOff>466725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2860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CV1"/>
  <sheetViews>
    <sheetView zoomScalePageLayoutView="0" workbookViewId="0" topLeftCell="A1">
      <selection activeCell="CV1" sqref="CV1"/>
    </sheetView>
  </sheetViews>
  <sheetFormatPr defaultColWidth="11.421875" defaultRowHeight="12.75"/>
  <sheetData>
    <row r="1" spans="1:100" ht="12.75">
      <c r="A1" t="e">
        <f>IF(#REF!,"AAAAAHv/6gA=",0)</f>
        <v>#REF!</v>
      </c>
      <c r="B1" t="e">
        <f>AND(#REF!,"AAAAAHv/6gE=")</f>
        <v>#REF!</v>
      </c>
      <c r="C1" t="e">
        <f>AND(#REF!,"AAAAAHv/6gI=")</f>
        <v>#REF!</v>
      </c>
      <c r="D1" t="e">
        <f>AND(#REF!,"AAAAAHv/6gM=")</f>
        <v>#REF!</v>
      </c>
      <c r="E1" t="e">
        <f>AND(#REF!,"AAAAAHv/6gQ=")</f>
        <v>#REF!</v>
      </c>
      <c r="F1" t="e">
        <f>AND(#REF!,"AAAAAHv/6gU=")</f>
        <v>#REF!</v>
      </c>
      <c r="G1" t="e">
        <f>AND(#REF!,"AAAAAHv/6gY=")</f>
        <v>#REF!</v>
      </c>
      <c r="H1" t="e">
        <f>AND(#REF!,"AAAAAHv/6gc=")</f>
        <v>#REF!</v>
      </c>
      <c r="I1" t="e">
        <f>AND(#REF!,"AAAAAHv/6gg=")</f>
        <v>#REF!</v>
      </c>
      <c r="J1" t="e">
        <f>AND(#REF!,"AAAAAHv/6gk=")</f>
        <v>#REF!</v>
      </c>
      <c r="K1" t="e">
        <f>AND(#REF!,"AAAAAHv/6go=")</f>
        <v>#REF!</v>
      </c>
      <c r="L1" t="e">
        <f>IF(#REF!,"AAAAAHv/6gs=",0)</f>
        <v>#REF!</v>
      </c>
      <c r="M1" t="e">
        <f>AND(#REF!,"AAAAAHv/6gw=")</f>
        <v>#REF!</v>
      </c>
      <c r="N1" t="e">
        <f>AND(#REF!,"AAAAAHv/6g0=")</f>
        <v>#REF!</v>
      </c>
      <c r="O1" t="e">
        <f>AND(#REF!,"AAAAAHv/6g4=")</f>
        <v>#REF!</v>
      </c>
      <c r="P1" t="e">
        <f>AND(#REF!,"AAAAAHv/6g8=")</f>
        <v>#REF!</v>
      </c>
      <c r="Q1" t="e">
        <f>AND(#REF!,"AAAAAHv/6hA=")</f>
        <v>#REF!</v>
      </c>
      <c r="R1" t="e">
        <f>AND(#REF!,"AAAAAHv/6hE=")</f>
        <v>#REF!</v>
      </c>
      <c r="S1" t="e">
        <f>AND(#REF!,"AAAAAHv/6hI=")</f>
        <v>#REF!</v>
      </c>
      <c r="T1" t="e">
        <f>AND(#REF!,"AAAAAHv/6hM=")</f>
        <v>#REF!</v>
      </c>
      <c r="U1" t="e">
        <f>AND(#REF!,"AAAAAHv/6hQ=")</f>
        <v>#REF!</v>
      </c>
      <c r="V1" t="e">
        <f>AND(#REF!,"AAAAAHv/6hU=")</f>
        <v>#REF!</v>
      </c>
      <c r="W1" t="e">
        <f>IF(#REF!,"AAAAAHv/6hY=",0)</f>
        <v>#REF!</v>
      </c>
      <c r="X1" t="e">
        <f>AND(#REF!,"AAAAAHv/6hc=")</f>
        <v>#REF!</v>
      </c>
      <c r="Y1" t="e">
        <f>AND(#REF!,"AAAAAHv/6hg=")</f>
        <v>#REF!</v>
      </c>
      <c r="Z1" t="e">
        <f>AND(#REF!,"AAAAAHv/6hk=")</f>
        <v>#REF!</v>
      </c>
      <c r="AA1" t="e">
        <f>AND(#REF!,"AAAAAHv/6ho=")</f>
        <v>#REF!</v>
      </c>
      <c r="AB1" t="e">
        <f>AND(#REF!,"AAAAAHv/6hs=")</f>
        <v>#REF!</v>
      </c>
      <c r="AC1" t="e">
        <f>AND(#REF!,"AAAAAHv/6hw=")</f>
        <v>#REF!</v>
      </c>
      <c r="AD1" t="e">
        <f>AND(#REF!,"AAAAAHv/6h0=")</f>
        <v>#REF!</v>
      </c>
      <c r="AE1" t="e">
        <f>AND(#REF!,"AAAAAHv/6h4=")</f>
        <v>#REF!</v>
      </c>
      <c r="AF1" t="e">
        <f>AND(#REF!,"AAAAAHv/6h8=")</f>
        <v>#REF!</v>
      </c>
      <c r="AG1" t="e">
        <f>AND(#REF!,"AAAAAHv/6iA=")</f>
        <v>#REF!</v>
      </c>
      <c r="AH1" t="e">
        <f>IF(#REF!,"AAAAAHv/6iE=",0)</f>
        <v>#REF!</v>
      </c>
      <c r="AI1" t="e">
        <f>AND(#REF!,"AAAAAHv/6iI=")</f>
        <v>#REF!</v>
      </c>
      <c r="AJ1" t="e">
        <f>AND(#REF!,"AAAAAHv/6iM=")</f>
        <v>#REF!</v>
      </c>
      <c r="AK1" t="e">
        <f>AND(#REF!,"AAAAAHv/6iQ=")</f>
        <v>#REF!</v>
      </c>
      <c r="AL1" t="e">
        <f>AND(#REF!,"AAAAAHv/6iU=")</f>
        <v>#REF!</v>
      </c>
      <c r="AM1" t="e">
        <f>AND(#REF!,"AAAAAHv/6iY=")</f>
        <v>#REF!</v>
      </c>
      <c r="AN1" t="e">
        <f>AND(#REF!,"AAAAAHv/6ic=")</f>
        <v>#REF!</v>
      </c>
      <c r="AO1" t="e">
        <f>AND(#REF!,"AAAAAHv/6ig=")</f>
        <v>#REF!</v>
      </c>
      <c r="AP1" t="e">
        <f>AND(#REF!,"AAAAAHv/6ik=")</f>
        <v>#REF!</v>
      </c>
      <c r="AQ1" t="e">
        <f>AND(#REF!,"AAAAAHv/6io=")</f>
        <v>#REF!</v>
      </c>
      <c r="AR1" t="e">
        <f>AND(#REF!,"AAAAAHv/6is=")</f>
        <v>#REF!</v>
      </c>
      <c r="AS1" t="e">
        <f>IF(#REF!,"AAAAAHv/6iw=",0)</f>
        <v>#REF!</v>
      </c>
      <c r="AT1" t="e">
        <f>AND(#REF!,"AAAAAHv/6i0=")</f>
        <v>#REF!</v>
      </c>
      <c r="AU1" t="e">
        <f>AND(#REF!,"AAAAAHv/6i4=")</f>
        <v>#REF!</v>
      </c>
      <c r="AV1" t="e">
        <f>AND(#REF!,"AAAAAHv/6i8=")</f>
        <v>#REF!</v>
      </c>
      <c r="AW1" t="e">
        <f>AND(#REF!,"AAAAAHv/6jA=")</f>
        <v>#REF!</v>
      </c>
      <c r="AX1" t="e">
        <f>AND(#REF!,"AAAAAHv/6jE=")</f>
        <v>#REF!</v>
      </c>
      <c r="AY1" t="e">
        <f>AND(#REF!,"AAAAAHv/6jI=")</f>
        <v>#REF!</v>
      </c>
      <c r="AZ1" t="e">
        <f>AND(#REF!,"AAAAAHv/6jM=")</f>
        <v>#REF!</v>
      </c>
      <c r="BA1" t="e">
        <f>AND(#REF!,"AAAAAHv/6jQ=")</f>
        <v>#REF!</v>
      </c>
      <c r="BB1" t="e">
        <f>AND(#REF!,"AAAAAHv/6jU=")</f>
        <v>#REF!</v>
      </c>
      <c r="BC1" t="e">
        <f>AND(#REF!,"AAAAAHv/6jY=")</f>
        <v>#REF!</v>
      </c>
      <c r="BD1" t="e">
        <f>IF(#REF!,"AAAAAHv/6jc=",0)</f>
        <v>#REF!</v>
      </c>
      <c r="BE1" t="e">
        <f>AND(#REF!,"AAAAAHv/6jg=")</f>
        <v>#REF!</v>
      </c>
      <c r="BF1" t="e">
        <f>AND(#REF!,"AAAAAHv/6jk=")</f>
        <v>#REF!</v>
      </c>
      <c r="BG1" t="e">
        <f>AND(#REF!,"AAAAAHv/6jo=")</f>
        <v>#REF!</v>
      </c>
      <c r="BH1" t="e">
        <f>AND(#REF!,"AAAAAHv/6js=")</f>
        <v>#REF!</v>
      </c>
      <c r="BI1" t="e">
        <f>AND(#REF!,"AAAAAHv/6jw=")</f>
        <v>#REF!</v>
      </c>
      <c r="BJ1" t="e">
        <f>AND(#REF!,"AAAAAHv/6j0=")</f>
        <v>#REF!</v>
      </c>
      <c r="BK1" t="e">
        <f>AND(#REF!,"AAAAAHv/6j4=")</f>
        <v>#REF!</v>
      </c>
      <c r="BL1" t="e">
        <f>AND(#REF!,"AAAAAHv/6j8=")</f>
        <v>#REF!</v>
      </c>
      <c r="BM1" t="e">
        <f>AND(#REF!,"AAAAAHv/6kA=")</f>
        <v>#REF!</v>
      </c>
      <c r="BN1" t="e">
        <f>AND(#REF!,"AAAAAHv/6kE=")</f>
        <v>#REF!</v>
      </c>
      <c r="BO1" t="e">
        <f>IF(#REF!,"AAAAAHv/6kI=",0)</f>
        <v>#REF!</v>
      </c>
      <c r="BP1" t="e">
        <f>IF(#REF!,"AAAAAHv/6kM=",0)</f>
        <v>#REF!</v>
      </c>
      <c r="BQ1" t="e">
        <f>IF(#REF!,"AAAAAHv/6kQ=",0)</f>
        <v>#REF!</v>
      </c>
      <c r="BR1" t="e">
        <f>IF(#REF!,"AAAAAHv/6kU=",0)</f>
        <v>#REF!</v>
      </c>
      <c r="BS1" t="e">
        <f>IF(#REF!,"AAAAAHv/6kY=",0)</f>
        <v>#REF!</v>
      </c>
      <c r="BT1" t="e">
        <f>IF(#REF!,"AAAAAHv/6kc=",0)</f>
        <v>#REF!</v>
      </c>
      <c r="BU1" t="e">
        <f>IF(#REF!,"AAAAAHv/6kg=",0)</f>
        <v>#REF!</v>
      </c>
      <c r="BV1" t="e">
        <f>IF(#REF!,"AAAAAHv/6kk=",0)</f>
        <v>#REF!</v>
      </c>
      <c r="BW1" t="e">
        <f>IF(#REF!,"AAAAAHv/6ko=",0)</f>
        <v>#REF!</v>
      </c>
      <c r="BX1" t="e">
        <f>IF(#REF!,"AAAAAHv/6ks=",0)</f>
        <v>#REF!</v>
      </c>
      <c r="BY1" t="e">
        <f>IF(#REF!,"AAAAAHv/6kw=",0)</f>
        <v>#REF!</v>
      </c>
      <c r="BZ1" t="e">
        <f>IF(#REF!,"AAAAAHv/6k0=",0)</f>
        <v>#REF!</v>
      </c>
      <c r="CA1" t="e">
        <f>IF(#REF!,"AAAAAHv/6k4=",0)</f>
        <v>#REF!</v>
      </c>
      <c r="CB1" t="e">
        <f>IF(#REF!,"AAAAAHv/6k8=",0)</f>
        <v>#REF!</v>
      </c>
      <c r="CC1" t="e">
        <f>IF(#REF!,"AAAAAHv/6lA=",0)</f>
        <v>#REF!</v>
      </c>
      <c r="CD1" t="e">
        <f>IF(#REF!,"AAAAAHv/6lE=",0)</f>
        <v>#REF!</v>
      </c>
      <c r="CE1" t="e">
        <f>IF(#REF!,"AAAAAHv/6lI=",0)</f>
        <v>#REF!</v>
      </c>
      <c r="CF1" t="e">
        <f>IF(#REF!,"AAAAAHv/6lM=",0)</f>
        <v>#REF!</v>
      </c>
      <c r="CG1" t="e">
        <f>IF(#REF!,"AAAAAHv/6lQ=",0)</f>
        <v>#REF!</v>
      </c>
      <c r="CH1" t="e">
        <f>IF(#REF!,"AAAAAHv/6lU=",0)</f>
        <v>#REF!</v>
      </c>
      <c r="CI1" t="e">
        <f>IF(#REF!,"AAAAAHv/6lY=",0)</f>
        <v>#REF!</v>
      </c>
      <c r="CJ1" t="e">
        <f>IF(#REF!,"AAAAAHv/6lc=",0)</f>
        <v>#REF!</v>
      </c>
      <c r="CK1" t="e">
        <f>IF(#REF!,"AAAAAHv/6lg=",0)</f>
        <v>#REF!</v>
      </c>
      <c r="CL1" t="e">
        <f>IF(#REF!,"AAAAAHv/6lk=",0)</f>
        <v>#REF!</v>
      </c>
      <c r="CM1" t="e">
        <f>IF(#REF!,"AAAAAHv/6lo=",0)</f>
        <v>#REF!</v>
      </c>
      <c r="CN1" t="e">
        <f>IF(#REF!,"AAAAAHv/6ls=",0)</f>
        <v>#REF!</v>
      </c>
      <c r="CO1" t="e">
        <f>IF(#REF!,"AAAAAHv/6lw=",0)</f>
        <v>#REF!</v>
      </c>
      <c r="CP1" t="e">
        <f>IF(#REF!,"AAAAAHv/6l0=",0)</f>
        <v>#REF!</v>
      </c>
      <c r="CQ1" t="e">
        <f>AND(#REF!,"AAAAAHv/6l4=")</f>
        <v>#REF!</v>
      </c>
      <c r="CR1" t="e">
        <f>IF(#REF!,"AAAAAHv/6l8=",0)</f>
        <v>#REF!</v>
      </c>
      <c r="CS1" t="e">
        <f>IF(#REF!,"AAAAAHv/6mA=",0)</f>
        <v>#REF!</v>
      </c>
      <c r="CT1" t="e">
        <f>AND(#REF!,"AAAAAHv/6mE=")</f>
        <v>#REF!</v>
      </c>
      <c r="CU1" t="e">
        <f>IF(#REF!,"AAAAAHv/6mI=",0)</f>
        <v>#REF!</v>
      </c>
      <c r="CV1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tabSelected="1" workbookViewId="0" topLeftCell="A1">
      <selection activeCell="B1" sqref="B1:L1"/>
    </sheetView>
  </sheetViews>
  <sheetFormatPr defaultColWidth="11.421875" defaultRowHeight="12.75"/>
  <cols>
    <col min="2" max="2" width="14.8515625" style="0" customWidth="1"/>
    <col min="3" max="3" width="13.57421875" style="0" customWidth="1"/>
    <col min="4" max="4" width="12.421875" style="0" customWidth="1"/>
    <col min="10" max="10" width="12.140625" style="0" customWidth="1"/>
    <col min="13" max="13" width="13.8515625" style="0" customWidth="1"/>
  </cols>
  <sheetData>
    <row r="1" spans="1:13" ht="50.25" customHeight="1">
      <c r="A1" s="20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2" t="s">
        <v>64</v>
      </c>
    </row>
    <row r="2" spans="1:13" ht="49.5" customHeight="1">
      <c r="A2" s="21"/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3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6" ht="38.25">
      <c r="A4" s="14" t="s">
        <v>60</v>
      </c>
      <c r="B4" s="14" t="s">
        <v>62</v>
      </c>
      <c r="C4" s="14" t="s">
        <v>63</v>
      </c>
      <c r="D4" s="15" t="s">
        <v>59</v>
      </c>
      <c r="E4" s="25" t="s">
        <v>2</v>
      </c>
      <c r="F4" s="26"/>
      <c r="G4" s="26"/>
      <c r="H4" s="26"/>
      <c r="I4" s="27"/>
      <c r="J4" s="15" t="s">
        <v>3</v>
      </c>
      <c r="K4" s="16" t="s">
        <v>35</v>
      </c>
      <c r="L4" s="16" t="s">
        <v>61</v>
      </c>
      <c r="M4" s="16" t="s">
        <v>36</v>
      </c>
      <c r="AJ4" s="13" t="s">
        <v>58</v>
      </c>
    </row>
    <row r="5" spans="1:36" ht="14.25">
      <c r="A5" s="10"/>
      <c r="B5" s="10"/>
      <c r="C5" s="10"/>
      <c r="D5" s="3"/>
      <c r="E5" s="17"/>
      <c r="F5" s="18"/>
      <c r="G5" s="18"/>
      <c r="H5" s="18"/>
      <c r="I5" s="19"/>
      <c r="J5" s="4"/>
      <c r="K5" s="4"/>
      <c r="L5" s="4"/>
      <c r="M5" s="4"/>
      <c r="AI5" s="2"/>
      <c r="AJ5" s="6" t="s">
        <v>5</v>
      </c>
    </row>
    <row r="6" spans="1:36" ht="14.25">
      <c r="A6" s="11"/>
      <c r="B6" s="11"/>
      <c r="C6" s="11"/>
      <c r="D6" s="3"/>
      <c r="E6" s="17"/>
      <c r="F6" s="18"/>
      <c r="G6" s="18"/>
      <c r="H6" s="18"/>
      <c r="I6" s="19"/>
      <c r="J6" s="4"/>
      <c r="K6" s="4"/>
      <c r="L6" s="4"/>
      <c r="M6" s="4"/>
      <c r="AI6" s="2"/>
      <c r="AJ6" s="6" t="s">
        <v>6</v>
      </c>
    </row>
    <row r="7" spans="1:37" ht="25.5">
      <c r="A7" s="11"/>
      <c r="B7" s="11"/>
      <c r="C7" s="11"/>
      <c r="D7" s="3"/>
      <c r="E7" s="17"/>
      <c r="F7" s="18"/>
      <c r="G7" s="18"/>
      <c r="H7" s="18"/>
      <c r="I7" s="19"/>
      <c r="J7" s="4"/>
      <c r="K7" s="4"/>
      <c r="L7" s="4"/>
      <c r="M7" s="4"/>
      <c r="AF7" s="1"/>
      <c r="AG7" s="1"/>
      <c r="AH7" s="1"/>
      <c r="AI7" s="9"/>
      <c r="AJ7" s="7" t="s">
        <v>7</v>
      </c>
      <c r="AK7" s="1"/>
    </row>
    <row r="8" spans="1:36" ht="14.25">
      <c r="A8" s="11"/>
      <c r="B8" s="11"/>
      <c r="C8" s="11"/>
      <c r="D8" s="3"/>
      <c r="E8" s="17"/>
      <c r="F8" s="18"/>
      <c r="G8" s="18"/>
      <c r="H8" s="18"/>
      <c r="I8" s="19"/>
      <c r="J8" s="4"/>
      <c r="K8" s="4"/>
      <c r="L8" s="4"/>
      <c r="M8" s="4"/>
      <c r="AF8" s="5" t="s">
        <v>32</v>
      </c>
      <c r="AH8" s="12" t="s">
        <v>37</v>
      </c>
      <c r="AI8" s="2"/>
      <c r="AJ8" s="6" t="s">
        <v>17</v>
      </c>
    </row>
    <row r="9" spans="1:36" ht="14.25">
      <c r="A9" s="11"/>
      <c r="B9" s="11"/>
      <c r="C9" s="11"/>
      <c r="D9" s="3"/>
      <c r="E9" s="17"/>
      <c r="F9" s="18"/>
      <c r="G9" s="18"/>
      <c r="H9" s="18"/>
      <c r="I9" s="19"/>
      <c r="J9" s="4"/>
      <c r="K9" s="4"/>
      <c r="L9" s="4"/>
      <c r="M9" s="4"/>
      <c r="AF9" s="5" t="s">
        <v>33</v>
      </c>
      <c r="AH9" s="12" t="s">
        <v>38</v>
      </c>
      <c r="AI9" s="2"/>
      <c r="AJ9" s="6" t="s">
        <v>18</v>
      </c>
    </row>
    <row r="10" spans="1:36" ht="14.25">
      <c r="A10" s="11"/>
      <c r="B10" s="11"/>
      <c r="C10" s="11"/>
      <c r="D10" s="3"/>
      <c r="E10" s="17"/>
      <c r="F10" s="18"/>
      <c r="G10" s="18"/>
      <c r="H10" s="18"/>
      <c r="I10" s="19"/>
      <c r="J10" s="4"/>
      <c r="K10" s="4"/>
      <c r="L10" s="4"/>
      <c r="M10" s="4"/>
      <c r="AF10" s="8" t="s">
        <v>34</v>
      </c>
      <c r="AH10" s="12" t="s">
        <v>39</v>
      </c>
      <c r="AI10" s="2"/>
      <c r="AJ10" s="6" t="s">
        <v>8</v>
      </c>
    </row>
    <row r="11" spans="1:36" ht="14.25">
      <c r="A11" s="11"/>
      <c r="B11" s="11"/>
      <c r="C11" s="11"/>
      <c r="D11" s="3"/>
      <c r="E11" s="17"/>
      <c r="F11" s="18"/>
      <c r="G11" s="18"/>
      <c r="H11" s="18"/>
      <c r="I11" s="19"/>
      <c r="J11" s="4"/>
      <c r="K11" s="4"/>
      <c r="L11" s="4"/>
      <c r="M11" s="4"/>
      <c r="AH11" s="12" t="s">
        <v>39</v>
      </c>
      <c r="AI11" s="2"/>
      <c r="AJ11" s="6" t="s">
        <v>9</v>
      </c>
    </row>
    <row r="12" spans="1:36" ht="14.25">
      <c r="A12" s="11"/>
      <c r="B12" s="11"/>
      <c r="C12" s="11"/>
      <c r="D12" s="3"/>
      <c r="E12" s="17"/>
      <c r="F12" s="18"/>
      <c r="G12" s="18"/>
      <c r="H12" s="18"/>
      <c r="I12" s="19"/>
      <c r="J12" s="4"/>
      <c r="K12" s="4"/>
      <c r="L12" s="4"/>
      <c r="M12" s="4"/>
      <c r="AH12" s="12" t="s">
        <v>40</v>
      </c>
      <c r="AI12" s="2"/>
      <c r="AJ12" s="6" t="s">
        <v>10</v>
      </c>
    </row>
    <row r="13" spans="1:36" ht="14.25">
      <c r="A13" s="11"/>
      <c r="B13" s="11"/>
      <c r="C13" s="11"/>
      <c r="D13" s="3"/>
      <c r="E13" s="17"/>
      <c r="F13" s="18"/>
      <c r="G13" s="18"/>
      <c r="H13" s="18"/>
      <c r="I13" s="19"/>
      <c r="J13" s="4"/>
      <c r="K13" s="4"/>
      <c r="L13" s="4"/>
      <c r="M13" s="4"/>
      <c r="AH13" s="12" t="s">
        <v>41</v>
      </c>
      <c r="AI13" s="2"/>
      <c r="AJ13" s="6" t="s">
        <v>11</v>
      </c>
    </row>
    <row r="14" spans="1:36" ht="14.25">
      <c r="A14" s="11"/>
      <c r="B14" s="11"/>
      <c r="C14" s="11"/>
      <c r="D14" s="3"/>
      <c r="E14" s="17"/>
      <c r="F14" s="18"/>
      <c r="G14" s="18"/>
      <c r="H14" s="18"/>
      <c r="I14" s="19"/>
      <c r="J14" s="4"/>
      <c r="K14" s="4"/>
      <c r="L14" s="4"/>
      <c r="M14" s="4"/>
      <c r="AH14" s="12" t="s">
        <v>42</v>
      </c>
      <c r="AI14" s="2"/>
      <c r="AJ14" s="6" t="s">
        <v>12</v>
      </c>
    </row>
    <row r="15" spans="1:36" ht="14.25">
      <c r="A15" s="11"/>
      <c r="B15" s="11"/>
      <c r="C15" s="11"/>
      <c r="D15" s="3"/>
      <c r="E15" s="17"/>
      <c r="F15" s="18"/>
      <c r="G15" s="18"/>
      <c r="H15" s="18"/>
      <c r="I15" s="19"/>
      <c r="J15" s="4"/>
      <c r="K15" s="4"/>
      <c r="L15" s="4"/>
      <c r="M15" s="4"/>
      <c r="AH15" s="12" t="s">
        <v>43</v>
      </c>
      <c r="AI15" s="2"/>
      <c r="AJ15" s="6" t="s">
        <v>19</v>
      </c>
    </row>
    <row r="16" spans="1:36" ht="14.25">
      <c r="A16" s="11"/>
      <c r="B16" s="11"/>
      <c r="C16" s="11"/>
      <c r="D16" s="3"/>
      <c r="E16" s="17"/>
      <c r="F16" s="18"/>
      <c r="G16" s="18"/>
      <c r="H16" s="18"/>
      <c r="I16" s="19"/>
      <c r="J16" s="4"/>
      <c r="K16" s="4"/>
      <c r="L16" s="4"/>
      <c r="M16" s="4"/>
      <c r="AH16" s="12" t="s">
        <v>44</v>
      </c>
      <c r="AI16" s="2"/>
      <c r="AJ16" s="6" t="s">
        <v>20</v>
      </c>
    </row>
    <row r="17" spans="1:36" ht="14.25">
      <c r="A17" s="11"/>
      <c r="B17" s="11"/>
      <c r="C17" s="11"/>
      <c r="D17" s="3"/>
      <c r="E17" s="17"/>
      <c r="F17" s="18"/>
      <c r="G17" s="18"/>
      <c r="H17" s="18"/>
      <c r="I17" s="19"/>
      <c r="J17" s="4"/>
      <c r="K17" s="4"/>
      <c r="L17" s="4"/>
      <c r="M17" s="4"/>
      <c r="AH17" s="12" t="s">
        <v>45</v>
      </c>
      <c r="AI17" s="2"/>
      <c r="AJ17" s="6" t="s">
        <v>21</v>
      </c>
    </row>
    <row r="18" spans="1:36" ht="14.25">
      <c r="A18" s="11"/>
      <c r="B18" s="11"/>
      <c r="C18" s="11"/>
      <c r="D18" s="3"/>
      <c r="E18" s="17"/>
      <c r="F18" s="18"/>
      <c r="G18" s="18"/>
      <c r="H18" s="18"/>
      <c r="I18" s="19"/>
      <c r="J18" s="4"/>
      <c r="K18" s="4"/>
      <c r="L18" s="4"/>
      <c r="M18" s="4"/>
      <c r="AH18" s="12" t="s">
        <v>46</v>
      </c>
      <c r="AI18" s="2"/>
      <c r="AJ18" s="6" t="s">
        <v>22</v>
      </c>
    </row>
    <row r="19" spans="1:37" ht="14.25">
      <c r="A19" s="11"/>
      <c r="B19" s="11"/>
      <c r="C19" s="11"/>
      <c r="D19" s="3"/>
      <c r="E19" s="17"/>
      <c r="F19" s="18"/>
      <c r="G19" s="18"/>
      <c r="H19" s="18"/>
      <c r="I19" s="19"/>
      <c r="J19" s="4"/>
      <c r="K19" s="4"/>
      <c r="L19" s="4"/>
      <c r="M19" s="4"/>
      <c r="AF19" s="2"/>
      <c r="AG19" s="2"/>
      <c r="AH19" s="12" t="s">
        <v>47</v>
      </c>
      <c r="AI19" s="2"/>
      <c r="AJ19" s="6" t="s">
        <v>23</v>
      </c>
      <c r="AK19" s="2"/>
    </row>
    <row r="20" spans="1:37" ht="14.25">
      <c r="A20" s="11"/>
      <c r="B20" s="11"/>
      <c r="C20" s="11"/>
      <c r="D20" s="3"/>
      <c r="E20" s="17"/>
      <c r="F20" s="18"/>
      <c r="G20" s="18"/>
      <c r="H20" s="18"/>
      <c r="I20" s="19"/>
      <c r="J20" s="4"/>
      <c r="K20" s="4"/>
      <c r="L20" s="4"/>
      <c r="M20" s="4"/>
      <c r="AF20" s="2"/>
      <c r="AG20" s="2"/>
      <c r="AH20" s="12" t="s">
        <v>48</v>
      </c>
      <c r="AI20" s="2"/>
      <c r="AJ20" s="6" t="s">
        <v>24</v>
      </c>
      <c r="AK20" s="2"/>
    </row>
    <row r="21" spans="1:37" ht="14.25">
      <c r="A21" s="11"/>
      <c r="B21" s="11"/>
      <c r="C21" s="11"/>
      <c r="D21" s="3"/>
      <c r="E21" s="17"/>
      <c r="F21" s="18"/>
      <c r="G21" s="18"/>
      <c r="H21" s="18"/>
      <c r="I21" s="19"/>
      <c r="J21" s="4"/>
      <c r="K21" s="4"/>
      <c r="L21" s="4"/>
      <c r="M21" s="4"/>
      <c r="AF21" s="2"/>
      <c r="AG21" s="2"/>
      <c r="AH21" s="12" t="s">
        <v>49</v>
      </c>
      <c r="AI21" s="2"/>
      <c r="AJ21" s="6" t="s">
        <v>25</v>
      </c>
      <c r="AK21" s="2"/>
    </row>
    <row r="22" spans="1:37" ht="14.25">
      <c r="A22" s="11"/>
      <c r="B22" s="11"/>
      <c r="C22" s="11"/>
      <c r="D22" s="3"/>
      <c r="E22" s="17"/>
      <c r="F22" s="18"/>
      <c r="G22" s="18"/>
      <c r="H22" s="18"/>
      <c r="I22" s="19"/>
      <c r="J22" s="4"/>
      <c r="K22" s="4"/>
      <c r="L22" s="4"/>
      <c r="M22" s="4"/>
      <c r="AF22" s="2"/>
      <c r="AG22" s="2"/>
      <c r="AH22" s="12" t="s">
        <v>50</v>
      </c>
      <c r="AI22" s="2"/>
      <c r="AJ22" s="6" t="s">
        <v>13</v>
      </c>
      <c r="AK22" s="2"/>
    </row>
    <row r="23" spans="1:37" ht="14.25">
      <c r="A23" s="11"/>
      <c r="B23" s="11"/>
      <c r="C23" s="11"/>
      <c r="D23" s="3"/>
      <c r="E23" s="17"/>
      <c r="F23" s="18"/>
      <c r="G23" s="18"/>
      <c r="H23" s="18"/>
      <c r="I23" s="19"/>
      <c r="J23" s="4"/>
      <c r="K23" s="4"/>
      <c r="L23" s="4"/>
      <c r="M23" s="4"/>
      <c r="AF23" s="2"/>
      <c r="AG23" s="2"/>
      <c r="AH23" s="12" t="s">
        <v>51</v>
      </c>
      <c r="AI23" s="2"/>
      <c r="AJ23" s="6" t="s">
        <v>26</v>
      </c>
      <c r="AK23" s="2"/>
    </row>
    <row r="24" spans="1:37" ht="14.25">
      <c r="A24" s="11"/>
      <c r="B24" s="11"/>
      <c r="C24" s="11"/>
      <c r="D24" s="3"/>
      <c r="E24" s="17"/>
      <c r="F24" s="18"/>
      <c r="G24" s="18"/>
      <c r="H24" s="18"/>
      <c r="I24" s="19"/>
      <c r="J24" s="4"/>
      <c r="K24" s="4"/>
      <c r="L24" s="4"/>
      <c r="M24" s="4"/>
      <c r="AF24" s="2"/>
      <c r="AG24" s="2"/>
      <c r="AH24" s="12" t="s">
        <v>52</v>
      </c>
      <c r="AI24" s="2"/>
      <c r="AJ24" s="6" t="s">
        <v>27</v>
      </c>
      <c r="AK24" s="2"/>
    </row>
    <row r="25" spans="1:36" ht="14.25">
      <c r="A25" s="11"/>
      <c r="B25" s="11"/>
      <c r="C25" s="11"/>
      <c r="D25" s="3"/>
      <c r="E25" s="17"/>
      <c r="F25" s="18"/>
      <c r="G25" s="18"/>
      <c r="H25" s="18"/>
      <c r="I25" s="19"/>
      <c r="J25" s="4"/>
      <c r="K25" s="4"/>
      <c r="L25" s="4"/>
      <c r="M25" s="4"/>
      <c r="AH25" s="12" t="s">
        <v>53</v>
      </c>
      <c r="AI25" s="2"/>
      <c r="AJ25" s="6" t="s">
        <v>28</v>
      </c>
    </row>
    <row r="26" spans="1:36" ht="14.25">
      <c r="A26" s="11"/>
      <c r="B26" s="11"/>
      <c r="C26" s="11"/>
      <c r="D26" s="3"/>
      <c r="E26" s="17"/>
      <c r="F26" s="18"/>
      <c r="G26" s="18"/>
      <c r="H26" s="18"/>
      <c r="I26" s="19"/>
      <c r="J26" s="4"/>
      <c r="K26" s="4"/>
      <c r="L26" s="4"/>
      <c r="M26" s="4"/>
      <c r="AH26" s="12" t="s">
        <v>54</v>
      </c>
      <c r="AI26" s="2"/>
      <c r="AJ26" s="6" t="s">
        <v>14</v>
      </c>
    </row>
    <row r="27" spans="1:36" ht="14.25">
      <c r="A27" s="11"/>
      <c r="B27" s="11"/>
      <c r="C27" s="11"/>
      <c r="D27" s="3"/>
      <c r="E27" s="17"/>
      <c r="F27" s="18"/>
      <c r="G27" s="18"/>
      <c r="H27" s="18"/>
      <c r="I27" s="19"/>
      <c r="J27" s="4"/>
      <c r="K27" s="4"/>
      <c r="L27" s="4"/>
      <c r="M27" s="4"/>
      <c r="AH27" s="12" t="s">
        <v>55</v>
      </c>
      <c r="AI27" s="2"/>
      <c r="AJ27" s="6" t="s">
        <v>29</v>
      </c>
    </row>
    <row r="28" spans="1:36" ht="14.25">
      <c r="A28" s="11"/>
      <c r="B28" s="11"/>
      <c r="C28" s="11"/>
      <c r="D28" s="3"/>
      <c r="E28" s="17"/>
      <c r="F28" s="18"/>
      <c r="G28" s="18"/>
      <c r="H28" s="18"/>
      <c r="I28" s="19"/>
      <c r="J28" s="4"/>
      <c r="K28" s="4"/>
      <c r="L28" s="4"/>
      <c r="M28" s="4"/>
      <c r="AH28" s="12" t="s">
        <v>56</v>
      </c>
      <c r="AI28" s="2"/>
      <c r="AJ28" s="6" t="s">
        <v>30</v>
      </c>
    </row>
    <row r="29" spans="1:36" ht="14.25">
      <c r="A29" s="11"/>
      <c r="B29" s="11"/>
      <c r="C29" s="11"/>
      <c r="D29" s="3"/>
      <c r="E29" s="17"/>
      <c r="F29" s="18"/>
      <c r="G29" s="18"/>
      <c r="H29" s="18"/>
      <c r="I29" s="19"/>
      <c r="J29" s="4"/>
      <c r="K29" s="4"/>
      <c r="L29" s="4"/>
      <c r="M29" s="4"/>
      <c r="AH29" s="12" t="s">
        <v>57</v>
      </c>
      <c r="AI29" s="2"/>
      <c r="AJ29" s="6" t="s">
        <v>31</v>
      </c>
    </row>
    <row r="30" spans="1:36" ht="14.25">
      <c r="A30" s="11"/>
      <c r="B30" s="11"/>
      <c r="C30" s="11"/>
      <c r="D30" s="3"/>
      <c r="E30" s="17"/>
      <c r="F30" s="18"/>
      <c r="G30" s="18"/>
      <c r="H30" s="18"/>
      <c r="I30" s="19"/>
      <c r="J30" s="4"/>
      <c r="K30" s="4"/>
      <c r="L30" s="4"/>
      <c r="M30" s="4"/>
      <c r="AH30" s="2"/>
      <c r="AI30" s="2"/>
      <c r="AJ30" s="6" t="s">
        <v>15</v>
      </c>
    </row>
    <row r="31" spans="1:36" ht="14.25">
      <c r="A31" s="11"/>
      <c r="B31" s="11"/>
      <c r="C31" s="11"/>
      <c r="D31" s="3"/>
      <c r="E31" s="17"/>
      <c r="F31" s="18"/>
      <c r="G31" s="18"/>
      <c r="H31" s="18"/>
      <c r="I31" s="19"/>
      <c r="J31" s="4"/>
      <c r="K31" s="4"/>
      <c r="L31" s="4"/>
      <c r="M31" s="4"/>
      <c r="AH31" s="2"/>
      <c r="AI31" s="2"/>
      <c r="AJ31" s="6" t="s">
        <v>16</v>
      </c>
    </row>
    <row r="32" spans="1:13" ht="14.25">
      <c r="A32" s="11"/>
      <c r="B32" s="11"/>
      <c r="C32" s="11"/>
      <c r="D32" s="3"/>
      <c r="E32" s="17"/>
      <c r="F32" s="18"/>
      <c r="G32" s="18"/>
      <c r="H32" s="18"/>
      <c r="I32" s="19"/>
      <c r="J32" s="4"/>
      <c r="K32" s="4"/>
      <c r="L32" s="4"/>
      <c r="M32" s="4"/>
    </row>
    <row r="33" spans="1:13" ht="14.25">
      <c r="A33" s="11"/>
      <c r="B33" s="11"/>
      <c r="C33" s="11"/>
      <c r="D33" s="3"/>
      <c r="E33" s="17"/>
      <c r="F33" s="18"/>
      <c r="G33" s="18"/>
      <c r="H33" s="18"/>
      <c r="I33" s="19"/>
      <c r="J33" s="4"/>
      <c r="K33" s="4"/>
      <c r="L33" s="4"/>
      <c r="M33" s="4"/>
    </row>
    <row r="34" spans="1:13" ht="14.25">
      <c r="A34" s="11"/>
      <c r="B34" s="11"/>
      <c r="C34" s="11"/>
      <c r="D34" s="3"/>
      <c r="E34" s="17"/>
      <c r="F34" s="18"/>
      <c r="G34" s="18"/>
      <c r="H34" s="18"/>
      <c r="I34" s="19"/>
      <c r="J34" s="4"/>
      <c r="K34" s="4"/>
      <c r="L34" s="4"/>
      <c r="M34" s="4"/>
    </row>
  </sheetData>
  <sheetProtection/>
  <mergeCells count="36">
    <mergeCell ref="A1:A2"/>
    <mergeCell ref="M1:M2"/>
    <mergeCell ref="A3:M3"/>
    <mergeCell ref="E4:I4"/>
    <mergeCell ref="B1:L1"/>
    <mergeCell ref="B2:L2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</mergeCells>
  <dataValidations count="4">
    <dataValidation type="list" allowBlank="1" showInputMessage="1" showErrorMessage="1" sqref="K5:K65536 K3">
      <formula1>$AJ$4:$AJ$31</formula1>
    </dataValidation>
    <dataValidation type="list" allowBlank="1" showInputMessage="1" showErrorMessage="1" sqref="L5:L65536 L3">
      <formula1>$AH$11:$AH$29</formula1>
    </dataValidation>
    <dataValidation type="list" allowBlank="1" showInputMessage="1" showErrorMessage="1" sqref="M5:M65536 M3">
      <formula1>$AH$8:$AH$10</formula1>
    </dataValidation>
    <dataValidation type="list" allowBlank="1" showInputMessage="1" showErrorMessage="1" sqref="J5:J65536 J3">
      <formula1>$AF$8:$AF$10</formula1>
    </dataValidation>
  </dataValidations>
  <printOptions horizontalCentered="1"/>
  <pageMargins left="0.5905511811023623" right="0.5905511811023623" top="0.5511811023622047" bottom="0.5511811023622047" header="0.31496062992125984" footer="0.31496062992125984"/>
  <pageSetup orientation="landscape" scale="80" r:id="rId2"/>
  <headerFooter scaleWithDoc="0">
    <oddFooter>&amp;C&amp;"Tahoma,Cursiva"&amp;9Si usted ha accedido a este formato a través de un medio diferente al sitio web del Sistema de Control Documental del SIGEC asegúrese
que ésta es la versión vigente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ContIntDisc</dc:creator>
  <cp:keywords/>
  <dc:description/>
  <cp:lastModifiedBy>RODOLFO</cp:lastModifiedBy>
  <cp:lastPrinted>2019-11-21T17:59:57Z</cp:lastPrinted>
  <dcterms:created xsi:type="dcterms:W3CDTF">2010-12-02T17:02:51Z</dcterms:created>
  <dcterms:modified xsi:type="dcterms:W3CDTF">2019-11-21T18:02:29Z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1vrP-4idshP3O1CaEM2TleRnDdjgEa4HH3XOXaGjloY8</vt:lpwstr>
  </property>
  <property fmtid="{D5CDD505-2E9C-101B-9397-08002B2CF9AE}" pid="4" name="Google.Documents.RevisionId">
    <vt:lpwstr>03198799140425218724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