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65" activeTab="0"/>
  </bookViews>
  <sheets>
    <sheet name="Consejeros" sheetId="1" r:id="rId1"/>
    <sheet name="DV-IDENTITY-0" sheetId="2" state="veryHidden" r:id="rId2"/>
  </sheets>
  <definedNames>
    <definedName name="_xlnm.Print_Area" localSheetId="0">'Consejeros'!$A$1:$I$20</definedName>
    <definedName name="_xlnm.Print_Titles" localSheetId="0">'Consejeros'!$3:$4</definedName>
  </definedNames>
  <calcPr fullCalcOnLoad="1"/>
</workbook>
</file>

<file path=xl/sharedStrings.xml><?xml version="1.0" encoding="utf-8"?>
<sst xmlns="http://schemas.openxmlformats.org/spreadsheetml/2006/main" count="19" uniqueCount="18">
  <si>
    <t>FIRMA</t>
  </si>
  <si>
    <t>EMAIL</t>
  </si>
  <si>
    <t>CELULAR/ TELÉFONO</t>
  </si>
  <si>
    <t xml:space="preserve">     </t>
  </si>
  <si>
    <t>AAAAAHrNfVo=</t>
  </si>
  <si>
    <t>AAAAAHrNfVs=</t>
  </si>
  <si>
    <t>AAAAAHk+dwA=</t>
  </si>
  <si>
    <t>AAAAACzbbxg=</t>
  </si>
  <si>
    <t>AAAAAHff/gA=</t>
  </si>
  <si>
    <t>UNIVERSIDAD DE CÓRDOBA</t>
  </si>
  <si>
    <t>REGISTRO DE ASESORÍA A EMPRENDENDORES</t>
  </si>
  <si>
    <t>FECHA</t>
  </si>
  <si>
    <t>PROYECTO</t>
  </si>
  <si>
    <t>NOMBRE DEL EMPRENDENDOR</t>
  </si>
  <si>
    <t xml:space="preserve"> PROGRAMA ACADEMICO/
OCUPACIÓN/ PROFESIÓN</t>
  </si>
  <si>
    <t>TIPO DE EMPRENDEDOR*</t>
  </si>
  <si>
    <t>*Estudiante de la IES, Graduado de la IES,  Profesor de la IES,  Administrativo de la IES, Persona no vinculada a la IES</t>
  </si>
  <si>
    <r>
      <t xml:space="preserve">CÓDIGO:
</t>
    </r>
    <r>
      <rPr>
        <sz val="9"/>
        <rFont val="Benguiat Bk BT"/>
        <family val="1"/>
      </rPr>
      <t xml:space="preserve">FEXT-031
</t>
    </r>
    <r>
      <rPr>
        <b/>
        <sz val="9"/>
        <rFont val="Benguiat Bk BT"/>
        <family val="1"/>
      </rPr>
      <t xml:space="preserve">VERSIÓN: </t>
    </r>
    <r>
      <rPr>
        <sz val="9"/>
        <rFont val="Benguiat Bk BT"/>
        <family val="1"/>
      </rPr>
      <t>01</t>
    </r>
    <r>
      <rPr>
        <b/>
        <sz val="9"/>
        <rFont val="Benguiat Bk BT"/>
        <family val="1"/>
      </rPr>
      <t xml:space="preserve">
EMISIÓN:
</t>
    </r>
    <r>
      <rPr>
        <sz val="9"/>
        <rFont val="Benguiat Bk BT"/>
        <family val="0"/>
      </rPr>
      <t>07</t>
    </r>
    <r>
      <rPr>
        <sz val="9"/>
        <rFont val="Benguiat Bk BT"/>
        <family val="1"/>
      </rPr>
      <t>/04//2017</t>
    </r>
    <r>
      <rPr>
        <b/>
        <sz val="9"/>
        <rFont val="Benguiat Bk BT"/>
        <family val="1"/>
      </rPr>
      <t xml:space="preserve">
PÁGINA
</t>
    </r>
    <r>
      <rPr>
        <sz val="9"/>
        <rFont val="Benguiat Bk BT"/>
        <family val="1"/>
      </rPr>
      <t xml:space="preserve">1 </t>
    </r>
    <r>
      <rPr>
        <b/>
        <sz val="9"/>
        <rFont val="Benguiat Bk BT"/>
        <family val="1"/>
      </rPr>
      <t>DE</t>
    </r>
    <r>
      <rPr>
        <sz val="9"/>
        <rFont val="Benguiat Bk BT"/>
        <family val="1"/>
      </rPr>
      <t xml:space="preserve"> 1</t>
    </r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</si>
</sst>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&quot;₡&quot;* #,##0.00_);_(&quot;₡&quot;* \(#,##0.00\);_(&quot;₡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9"/>
      <name val="Benguiat Bk BT"/>
      <family val="1"/>
    </font>
    <font>
      <sz val="9"/>
      <name val="Benguiat Bk BT"/>
      <family val="1"/>
    </font>
    <font>
      <b/>
      <sz val="14"/>
      <name val="Benguiat Bk B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Benguiat Bk B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Benguiat Bk BT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4" borderId="13" xfId="0" applyFont="1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left" vertical="center" wrapText="1"/>
    </xf>
    <xf numFmtId="0" fontId="6" fillId="35" borderId="0" xfId="0" applyFont="1" applyFill="1" applyBorder="1" applyAlignment="1">
      <alignment horizontal="left" vertical="center"/>
    </xf>
    <xf numFmtId="0" fontId="8" fillId="0" borderId="17" xfId="0" applyNumberFormat="1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35" borderId="17" xfId="54" applyFont="1" applyFill="1" applyBorder="1" applyAlignment="1">
      <alignment horizontal="center" vertical="center" wrapText="1"/>
      <protection/>
    </xf>
    <xf numFmtId="0" fontId="46" fillId="35" borderId="17" xfId="0" applyFont="1" applyFill="1" applyBorder="1" applyAlignment="1">
      <alignment horizontal="center" vertical="center" wrapText="1"/>
    </xf>
    <xf numFmtId="0" fontId="7" fillId="0" borderId="17" xfId="54" applyFont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6</xdr:row>
      <xdr:rowOff>152400</xdr:rowOff>
    </xdr:from>
    <xdr:to>
      <xdr:col>1</xdr:col>
      <xdr:colOff>552450</xdr:colOff>
      <xdr:row>10</xdr:row>
      <xdr:rowOff>38100</xdr:rowOff>
    </xdr:to>
    <xdr:pic>
      <xdr:nvPicPr>
        <xdr:cNvPr id="1" name="Picture 11" descr="Sin título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448050"/>
          <a:ext cx="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114300</xdr:rowOff>
    </xdr:from>
    <xdr:to>
      <xdr:col>0</xdr:col>
      <xdr:colOff>1057275</xdr:colOff>
      <xdr:row>1</xdr:row>
      <xdr:rowOff>476250</xdr:rowOff>
    </xdr:to>
    <xdr:pic>
      <xdr:nvPicPr>
        <xdr:cNvPr id="2" name="Picture 39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14300"/>
          <a:ext cx="714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90" zoomScaleNormal="90" zoomScalePageLayoutView="90" workbookViewId="0" topLeftCell="A1">
      <selection activeCell="G5" sqref="G5"/>
    </sheetView>
  </sheetViews>
  <sheetFormatPr defaultColWidth="11.421875" defaultRowHeight="12.75"/>
  <cols>
    <col min="1" max="1" width="21.421875" style="3" customWidth="1"/>
    <col min="2" max="2" width="8.28125" style="1" customWidth="1"/>
    <col min="3" max="3" width="36.7109375" style="1" customWidth="1"/>
    <col min="4" max="4" width="25.00390625" style="1" customWidth="1"/>
    <col min="5" max="5" width="39.00390625" style="1" customWidth="1"/>
    <col min="6" max="6" width="29.57421875" style="1" customWidth="1"/>
    <col min="7" max="7" width="33.7109375" style="1" customWidth="1"/>
    <col min="8" max="8" width="58.8515625" style="1" customWidth="1"/>
    <col min="9" max="9" width="25.140625" style="1" customWidth="1"/>
    <col min="10" max="16384" width="11.421875" style="1" customWidth="1"/>
  </cols>
  <sheetData>
    <row r="1" spans="1:9" ht="45" customHeight="1">
      <c r="A1" s="24"/>
      <c r="B1" s="22" t="s">
        <v>9</v>
      </c>
      <c r="C1" s="22"/>
      <c r="D1" s="22"/>
      <c r="E1" s="22"/>
      <c r="F1" s="22"/>
      <c r="G1" s="22"/>
      <c r="H1" s="22"/>
      <c r="I1" s="17" t="s">
        <v>17</v>
      </c>
    </row>
    <row r="2" spans="1:9" ht="45" customHeight="1">
      <c r="A2" s="24"/>
      <c r="B2" s="23" t="s">
        <v>10</v>
      </c>
      <c r="C2" s="23"/>
      <c r="D2" s="23"/>
      <c r="E2" s="23"/>
      <c r="F2" s="23"/>
      <c r="G2" s="23"/>
      <c r="H2" s="23"/>
      <c r="I2" s="17"/>
    </row>
    <row r="3" spans="1:9" ht="29.25" customHeight="1" thickBot="1">
      <c r="A3" s="15"/>
      <c r="B3" s="16"/>
      <c r="C3" s="16"/>
      <c r="D3" s="16"/>
      <c r="E3" s="16"/>
      <c r="F3" s="16"/>
      <c r="G3" s="16"/>
      <c r="H3" s="16"/>
      <c r="I3" s="16"/>
    </row>
    <row r="4" spans="1:9" s="3" customFormat="1" ht="32.25" customHeight="1" thickBot="1">
      <c r="A4" s="11" t="s">
        <v>11</v>
      </c>
      <c r="B4" s="18" t="s">
        <v>13</v>
      </c>
      <c r="C4" s="19"/>
      <c r="D4" s="5" t="s">
        <v>2</v>
      </c>
      <c r="E4" s="4" t="s">
        <v>1</v>
      </c>
      <c r="F4" s="4" t="s">
        <v>15</v>
      </c>
      <c r="G4" s="5" t="s">
        <v>14</v>
      </c>
      <c r="H4" s="5" t="s">
        <v>12</v>
      </c>
      <c r="I4" s="6" t="s">
        <v>0</v>
      </c>
    </row>
    <row r="5" spans="1:9" s="2" customFormat="1" ht="54" customHeight="1">
      <c r="A5" s="7"/>
      <c r="B5" s="20"/>
      <c r="C5" s="21"/>
      <c r="D5" s="10"/>
      <c r="E5" s="10"/>
      <c r="F5" s="10"/>
      <c r="G5" s="12"/>
      <c r="H5" s="9"/>
      <c r="I5" s="8"/>
    </row>
    <row r="6" spans="1:9" s="2" customFormat="1" ht="54" customHeight="1">
      <c r="A6" s="7"/>
      <c r="B6" s="14"/>
      <c r="C6" s="14"/>
      <c r="D6" s="10"/>
      <c r="E6" s="10"/>
      <c r="F6" s="10"/>
      <c r="G6" s="10"/>
      <c r="H6" s="9"/>
      <c r="I6" s="8"/>
    </row>
    <row r="7" spans="1:9" s="2" customFormat="1" ht="54" customHeight="1">
      <c r="A7" s="7"/>
      <c r="B7" s="14"/>
      <c r="C7" s="14"/>
      <c r="D7" s="10"/>
      <c r="E7" s="10"/>
      <c r="F7" s="10"/>
      <c r="G7" s="10"/>
      <c r="H7" s="9"/>
      <c r="I7" s="8"/>
    </row>
    <row r="8" spans="1:9" s="2" customFormat="1" ht="54" customHeight="1">
      <c r="A8" s="7"/>
      <c r="B8" s="14"/>
      <c r="C8" s="14"/>
      <c r="D8" s="10" t="s">
        <v>3</v>
      </c>
      <c r="E8" s="10"/>
      <c r="F8" s="10"/>
      <c r="G8" s="10"/>
      <c r="H8" s="9"/>
      <c r="I8" s="8"/>
    </row>
    <row r="9" spans="1:9" s="2" customFormat="1" ht="54" customHeight="1">
      <c r="A9" s="7"/>
      <c r="B9" s="14"/>
      <c r="C9" s="14"/>
      <c r="D9" s="10"/>
      <c r="E9" s="10"/>
      <c r="F9" s="10"/>
      <c r="G9" s="10"/>
      <c r="H9" s="9"/>
      <c r="I9" s="8"/>
    </row>
    <row r="10" spans="1:9" s="2" customFormat="1" ht="54" customHeight="1">
      <c r="A10" s="7"/>
      <c r="B10" s="14"/>
      <c r="C10" s="14"/>
      <c r="D10" s="10"/>
      <c r="E10" s="10"/>
      <c r="F10" s="10"/>
      <c r="G10" s="10"/>
      <c r="H10" s="9"/>
      <c r="I10" s="8"/>
    </row>
    <row r="11" spans="1:9" s="2" customFormat="1" ht="54" customHeight="1">
      <c r="A11" s="7"/>
      <c r="B11" s="14"/>
      <c r="C11" s="14"/>
      <c r="D11" s="10"/>
      <c r="E11" s="10"/>
      <c r="F11" s="10"/>
      <c r="G11" s="10"/>
      <c r="H11" s="9"/>
      <c r="I11" s="8"/>
    </row>
    <row r="12" spans="1:9" s="2" customFormat="1" ht="54" customHeight="1">
      <c r="A12" s="7"/>
      <c r="B12" s="14"/>
      <c r="C12" s="14"/>
      <c r="D12" s="10"/>
      <c r="E12" s="10"/>
      <c r="F12" s="10"/>
      <c r="G12" s="10"/>
      <c r="H12" s="9"/>
      <c r="I12" s="8"/>
    </row>
    <row r="13" spans="1:9" ht="54" customHeight="1">
      <c r="A13" s="7"/>
      <c r="B13" s="14"/>
      <c r="C13" s="14"/>
      <c r="D13" s="10"/>
      <c r="E13" s="10"/>
      <c r="F13" s="10"/>
      <c r="G13" s="12"/>
      <c r="H13" s="9"/>
      <c r="I13" s="8"/>
    </row>
    <row r="14" spans="1:9" ht="54" customHeight="1">
      <c r="A14" s="7"/>
      <c r="B14" s="14"/>
      <c r="C14" s="14"/>
      <c r="D14" s="10"/>
      <c r="E14" s="10"/>
      <c r="F14" s="10"/>
      <c r="G14" s="10"/>
      <c r="H14" s="9"/>
      <c r="I14" s="8"/>
    </row>
    <row r="15" spans="1:9" ht="54" customHeight="1">
      <c r="A15" s="7"/>
      <c r="B15" s="14"/>
      <c r="C15" s="14"/>
      <c r="D15" s="10"/>
      <c r="E15" s="10"/>
      <c r="F15" s="10"/>
      <c r="G15" s="10"/>
      <c r="H15" s="9"/>
      <c r="I15" s="8"/>
    </row>
    <row r="16" spans="1:9" ht="54" customHeight="1">
      <c r="A16" s="7"/>
      <c r="B16" s="14"/>
      <c r="C16" s="14"/>
      <c r="D16" s="10" t="s">
        <v>3</v>
      </c>
      <c r="E16" s="10"/>
      <c r="F16" s="10"/>
      <c r="G16" s="10"/>
      <c r="H16" s="9"/>
      <c r="I16" s="8"/>
    </row>
    <row r="17" spans="1:9" ht="54" customHeight="1">
      <c r="A17" s="7"/>
      <c r="B17" s="14"/>
      <c r="C17" s="14"/>
      <c r="D17" s="10"/>
      <c r="E17" s="10"/>
      <c r="F17" s="10"/>
      <c r="G17" s="10"/>
      <c r="H17" s="9"/>
      <c r="I17" s="8"/>
    </row>
    <row r="18" spans="1:9" ht="54" customHeight="1">
      <c r="A18" s="7"/>
      <c r="B18" s="14"/>
      <c r="C18" s="14"/>
      <c r="D18" s="10"/>
      <c r="E18" s="10"/>
      <c r="F18" s="10"/>
      <c r="G18" s="10"/>
      <c r="H18" s="9"/>
      <c r="I18" s="8"/>
    </row>
    <row r="19" spans="1:9" ht="54" customHeight="1">
      <c r="A19" s="7"/>
      <c r="B19" s="14"/>
      <c r="C19" s="14"/>
      <c r="D19" s="10"/>
      <c r="E19" s="10"/>
      <c r="F19" s="10"/>
      <c r="G19" s="10"/>
      <c r="H19" s="9"/>
      <c r="I19" s="8"/>
    </row>
    <row r="20" spans="1:6" ht="23.25" customHeight="1">
      <c r="A20" s="13" t="s">
        <v>16</v>
      </c>
      <c r="B20" s="13"/>
      <c r="C20" s="13"/>
      <c r="D20" s="13"/>
      <c r="E20" s="13"/>
      <c r="F20" s="13"/>
    </row>
  </sheetData>
  <sheetProtection/>
  <mergeCells count="22">
    <mergeCell ref="A3:I3"/>
    <mergeCell ref="I1:I2"/>
    <mergeCell ref="B4:C4"/>
    <mergeCell ref="B5:C5"/>
    <mergeCell ref="B6:C6"/>
    <mergeCell ref="A1:A2"/>
    <mergeCell ref="B1:H1"/>
    <mergeCell ref="B2:H2"/>
    <mergeCell ref="B7:C7"/>
    <mergeCell ref="B8:C8"/>
    <mergeCell ref="B9:C9"/>
    <mergeCell ref="B10:C10"/>
    <mergeCell ref="B11:C11"/>
    <mergeCell ref="B12:C12"/>
    <mergeCell ref="A20:F20"/>
    <mergeCell ref="B13:C13"/>
    <mergeCell ref="B14:C14"/>
    <mergeCell ref="B15:C15"/>
    <mergeCell ref="B16:C16"/>
    <mergeCell ref="B18:C18"/>
    <mergeCell ref="B19:C19"/>
    <mergeCell ref="B17:C17"/>
  </mergeCells>
  <printOptions horizontalCentered="1"/>
  <pageMargins left="0.5118110236220472" right="0.5118110236220472" top="0.5905511811023623" bottom="0.5905511811023623" header="0" footer="0.1968503937007874"/>
  <pageSetup horizontalDpi="600" verticalDpi="600" orientation="landscape" paperSize="120" scale="55" r:id="rId2"/>
  <headerFooter>
    <oddFooter>&amp;C&amp;"Tahoma,Cursiva"&amp;K365F91Si usted ha accedido a este formato a través de un medio diferente al sitio &amp;Uhttp://www.unicordoba.edu.co/index.php/documentossigec/documentos-calidad&amp;U asegúrese que ésta es la versión vigente</oddFooter>
  </headerFooter>
  <customProperties>
    <customPr name="DVSECTION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7" sqref="A7"/>
    </sheetView>
  </sheetViews>
  <sheetFormatPr defaultColWidth="11.421875" defaultRowHeight="12.75"/>
  <sheetData>
    <row r="1" spans="1:256" ht="12.75">
      <c r="A1" t="e">
        <f>IF(Consejeros!#REF!,"AAAAADr7fwA=",0)</f>
        <v>#REF!</v>
      </c>
      <c r="B1" t="e">
        <f>AND(Consejeros!#REF!,"AAAAADr7fwE=")</f>
        <v>#REF!</v>
      </c>
      <c r="C1" t="e">
        <f>AND(Consejeros!#REF!,"AAAAADr7fwI=")</f>
        <v>#REF!</v>
      </c>
      <c r="D1" t="e">
        <f>AND(Consejeros!#REF!,"AAAAADr7fwM=")</f>
        <v>#REF!</v>
      </c>
      <c r="E1" t="e">
        <f>AND(Consejeros!#REF!,"AAAAADr7fwQ=")</f>
        <v>#REF!</v>
      </c>
      <c r="F1" t="e">
        <f>AND(Consejeros!#REF!,"AAAAADr7fwU=")</f>
        <v>#REF!</v>
      </c>
      <c r="G1" t="e">
        <f>AND(Consejeros!#REF!,"AAAAADr7fwY=")</f>
        <v>#REF!</v>
      </c>
      <c r="H1" t="e">
        <f>AND(Consejeros!#REF!,"AAAAADr7fwc=")</f>
        <v>#REF!</v>
      </c>
      <c r="I1">
        <f>IF(Consejeros!3:3,"AAAAADr7fwg=",0)</f>
        <v>0</v>
      </c>
      <c r="J1" t="e">
        <f>AND(Consejeros!A3,"AAAAADr7fwk=")</f>
        <v>#VALUE!</v>
      </c>
      <c r="K1" t="e">
        <f>AND(Consejeros!B3,"AAAAADr7fwo=")</f>
        <v>#VALUE!</v>
      </c>
      <c r="L1" t="e">
        <f>AND(Consejeros!#REF!,"AAAAADr7fws=")</f>
        <v>#REF!</v>
      </c>
      <c r="M1" t="e">
        <f>AND(Consejeros!D3,"AAAAADr7fww=")</f>
        <v>#VALUE!</v>
      </c>
      <c r="N1" t="e">
        <f>AND(Consejeros!G3,"AAAAADr7fw0=")</f>
        <v>#VALUE!</v>
      </c>
      <c r="O1" t="e">
        <f>AND(Consejeros!H3,"AAAAADr7fw4=")</f>
        <v>#VALUE!</v>
      </c>
      <c r="P1" t="e">
        <f>AND(Consejeros!I3,"AAAAADr7fw8=")</f>
        <v>#VALUE!</v>
      </c>
      <c r="Q1">
        <f>IF(Consejeros!4:4,"AAAAADr7fxA=",0)</f>
        <v>0</v>
      </c>
      <c r="R1" t="e">
        <f>AND(Consejeros!A4,"AAAAADr7fxE=")</f>
        <v>#VALUE!</v>
      </c>
      <c r="S1" t="e">
        <f>AND(Consejeros!B4,"AAAAADr7fxI=")</f>
        <v>#VALUE!</v>
      </c>
      <c r="T1" t="e">
        <f>AND(Consejeros!#REF!,"AAAAADr7fxM=")</f>
        <v>#REF!</v>
      </c>
      <c r="U1" t="e">
        <f>AND(Consejeros!G4,"AAAAADr7fxQ=")</f>
        <v>#VALUE!</v>
      </c>
      <c r="V1" t="e">
        <f>AND(Consejeros!D4,"AAAAADr7fxU=")</f>
        <v>#VALUE!</v>
      </c>
      <c r="W1" t="e">
        <f>AND(Consejeros!E4,"AAAAADr7fxY=")</f>
        <v>#VALUE!</v>
      </c>
      <c r="X1" t="e">
        <f>AND(Consejeros!I4,"AAAAADr7fxc=")</f>
        <v>#VALUE!</v>
      </c>
      <c r="Y1">
        <f>IF(Consejeros!5:5,"AAAAADr7fxg=",0)</f>
        <v>0</v>
      </c>
      <c r="Z1" t="e">
        <f>AND(Consejeros!A5,"AAAAADr7fxk=")</f>
        <v>#VALUE!</v>
      </c>
      <c r="AA1" t="e">
        <f>AND(Consejeros!B5,"AAAAADr7fxo=")</f>
        <v>#VALUE!</v>
      </c>
      <c r="AB1" t="e">
        <f>AND(Consejeros!#REF!,"AAAAADr7fxs=")</f>
        <v>#REF!</v>
      </c>
      <c r="AC1" t="e">
        <f>AND(Consejeros!D5,"AAAAADr7fxw=")</f>
        <v>#VALUE!</v>
      </c>
      <c r="AD1" t="e">
        <f>AND(Consejeros!#REF!,"AAAAADr7fx0=")</f>
        <v>#REF!</v>
      </c>
      <c r="AE1" t="e">
        <f>AND(Consejeros!H5,"AAAAADr7fx4=")</f>
        <v>#VALUE!</v>
      </c>
      <c r="AF1" t="e">
        <f>AND(Consejeros!I5,"AAAAADr7fx8=")</f>
        <v>#VALUE!</v>
      </c>
      <c r="AG1">
        <f>IF(Consejeros!6:6,"AAAAADr7fyA=",0)</f>
        <v>0</v>
      </c>
      <c r="AH1" t="e">
        <f>AND(Consejeros!A6,"AAAAADr7fyE=")</f>
        <v>#VALUE!</v>
      </c>
      <c r="AI1" t="e">
        <f>AND(Consejeros!B6,"AAAAADr7fyI=")</f>
        <v>#VALUE!</v>
      </c>
      <c r="AJ1" t="e">
        <f>AND(Consejeros!#REF!,"AAAAADr7fyM=")</f>
        <v>#REF!</v>
      </c>
      <c r="AK1" t="e">
        <f>AND(Consejeros!D6,"AAAAADr7fyQ=")</f>
        <v>#VALUE!</v>
      </c>
      <c r="AL1" t="e">
        <f>AND(Consejeros!G6,"AAAAADr7fyU=")</f>
        <v>#VALUE!</v>
      </c>
      <c r="AM1" t="e">
        <f>AND(Consejeros!H6,"AAAAADr7fyY=")</f>
        <v>#VALUE!</v>
      </c>
      <c r="AN1" t="e">
        <f>AND(Consejeros!I6,"AAAAADr7fyc=")</f>
        <v>#VALUE!</v>
      </c>
      <c r="AO1">
        <f>IF(Consejeros!7:7,"AAAAADr7fyg=",0)</f>
        <v>0</v>
      </c>
      <c r="AP1" t="e">
        <f>AND(Consejeros!A7,"AAAAADr7fyk=")</f>
        <v>#VALUE!</v>
      </c>
      <c r="AQ1" t="e">
        <f>AND(Consejeros!B7,"AAAAADr7fyo=")</f>
        <v>#VALUE!</v>
      </c>
      <c r="AR1" t="e">
        <f>AND(Consejeros!#REF!,"AAAAADr7fys=")</f>
        <v>#REF!</v>
      </c>
      <c r="AS1" t="e">
        <f>AND(Consejeros!D7,"AAAAADr7fyw=")</f>
        <v>#VALUE!</v>
      </c>
      <c r="AT1" t="e">
        <f>AND(Consejeros!G7,"AAAAADr7fy0=")</f>
        <v>#VALUE!</v>
      </c>
      <c r="AU1" t="e">
        <f>AND(Consejeros!H7,"AAAAADr7fy4=")</f>
        <v>#VALUE!</v>
      </c>
      <c r="AV1" t="e">
        <f>AND(Consejeros!I7,"AAAAADr7fy8=")</f>
        <v>#VALUE!</v>
      </c>
      <c r="AW1">
        <f>IF(Consejeros!8:8,"AAAAADr7fzA=",0)</f>
        <v>0</v>
      </c>
      <c r="AX1" t="e">
        <f>AND(Consejeros!A8,"AAAAADr7fzE=")</f>
        <v>#VALUE!</v>
      </c>
      <c r="AY1" t="e">
        <f>AND(Consejeros!B8,"AAAAADr7fzI=")</f>
        <v>#VALUE!</v>
      </c>
      <c r="AZ1" t="e">
        <f>AND(Consejeros!#REF!,"AAAAADr7fzM=")</f>
        <v>#REF!</v>
      </c>
      <c r="BA1" t="e">
        <f>AND(Consejeros!D8,"AAAAADr7fzQ=")</f>
        <v>#VALUE!</v>
      </c>
      <c r="BB1" t="e">
        <f>AND(Consejeros!G8,"AAAAADr7fzU=")</f>
        <v>#VALUE!</v>
      </c>
      <c r="BC1" t="e">
        <f>AND(Consejeros!H8,"AAAAADr7fzY=")</f>
        <v>#VALUE!</v>
      </c>
      <c r="BD1" t="e">
        <f>AND(Consejeros!I8,"AAAAADr7fzc=")</f>
        <v>#VALUE!</v>
      </c>
      <c r="BE1">
        <f>IF(Consejeros!9:9,"AAAAADr7fzg=",0)</f>
        <v>0</v>
      </c>
      <c r="BF1" t="e">
        <f>AND(Consejeros!A9,"AAAAADr7fzk=")</f>
        <v>#VALUE!</v>
      </c>
      <c r="BG1" t="e">
        <f>AND(Consejeros!B9,"AAAAADr7fzo=")</f>
        <v>#VALUE!</v>
      </c>
      <c r="BH1" t="e">
        <f>AND(Consejeros!#REF!,"AAAAADr7fzs=")</f>
        <v>#REF!</v>
      </c>
      <c r="BI1" t="e">
        <f>AND(Consejeros!D9,"AAAAADr7fzw=")</f>
        <v>#VALUE!</v>
      </c>
      <c r="BJ1" t="e">
        <f>AND(Consejeros!G9,"AAAAADr7fz0=")</f>
        <v>#VALUE!</v>
      </c>
      <c r="BK1" t="e">
        <f>AND(Consejeros!H9,"AAAAADr7fz4=")</f>
        <v>#VALUE!</v>
      </c>
      <c r="BL1" t="e">
        <f>AND(Consejeros!I9,"AAAAADr7fz8=")</f>
        <v>#VALUE!</v>
      </c>
      <c r="BM1">
        <f>IF(Consejeros!10:10,"AAAAADr7f0A=",0)</f>
        <v>0</v>
      </c>
      <c r="BN1" t="e">
        <f>AND(Consejeros!A10,"AAAAADr7f0E=")</f>
        <v>#VALUE!</v>
      </c>
      <c r="BO1" t="e">
        <f>AND(Consejeros!B10,"AAAAADr7f0I=")</f>
        <v>#VALUE!</v>
      </c>
      <c r="BP1" t="e">
        <f>AND(Consejeros!#REF!,"AAAAADr7f0M=")</f>
        <v>#REF!</v>
      </c>
      <c r="BQ1" t="e">
        <f>AND(Consejeros!D10,"AAAAADr7f0Q=")</f>
        <v>#VALUE!</v>
      </c>
      <c r="BR1" t="e">
        <f>AND(Consejeros!G10,"AAAAADr7f0U=")</f>
        <v>#VALUE!</v>
      </c>
      <c r="BS1" t="e">
        <f>AND(Consejeros!H10,"AAAAADr7f0Y=")</f>
        <v>#VALUE!</v>
      </c>
      <c r="BT1" t="e">
        <f>AND(Consejeros!I10,"AAAAADr7f0c=")</f>
        <v>#VALUE!</v>
      </c>
      <c r="BU1">
        <f>IF(Consejeros!11:11,"AAAAADr7f0g=",0)</f>
        <v>0</v>
      </c>
      <c r="BV1" t="e">
        <f>AND(Consejeros!A11,"AAAAADr7f0k=")</f>
        <v>#VALUE!</v>
      </c>
      <c r="BW1" t="e">
        <f>AND(Consejeros!B11,"AAAAADr7f0o=")</f>
        <v>#VALUE!</v>
      </c>
      <c r="BX1" t="e">
        <f>AND(Consejeros!#REF!,"AAAAADr7f0s=")</f>
        <v>#REF!</v>
      </c>
      <c r="BY1" t="e">
        <f>AND(Consejeros!D11,"AAAAADr7f0w=")</f>
        <v>#VALUE!</v>
      </c>
      <c r="BZ1" t="e">
        <f>AND(Consejeros!G11,"AAAAADr7f00=")</f>
        <v>#VALUE!</v>
      </c>
      <c r="CA1" t="e">
        <f>AND(Consejeros!H11,"AAAAADr7f04=")</f>
        <v>#VALUE!</v>
      </c>
      <c r="CB1" t="e">
        <f>AND(Consejeros!I11,"AAAAADr7f08=")</f>
        <v>#VALUE!</v>
      </c>
      <c r="CC1">
        <f>IF(Consejeros!12:12,"AAAAADr7f1A=",0)</f>
        <v>0</v>
      </c>
      <c r="CD1" t="e">
        <f>AND(Consejeros!A12,"AAAAADr7f1E=")</f>
        <v>#VALUE!</v>
      </c>
      <c r="CE1" t="e">
        <f>AND(Consejeros!B12,"AAAAADr7f1I=")</f>
        <v>#VALUE!</v>
      </c>
      <c r="CF1" t="e">
        <f>AND(Consejeros!#REF!,"AAAAADr7f1M=")</f>
        <v>#REF!</v>
      </c>
      <c r="CG1" t="e">
        <f>AND(Consejeros!D12,"AAAAADr7f1Q=")</f>
        <v>#VALUE!</v>
      </c>
      <c r="CH1" t="e">
        <f>AND(Consejeros!G12,"AAAAADr7f1U=")</f>
        <v>#VALUE!</v>
      </c>
      <c r="CI1" t="e">
        <f>AND(Consejeros!H12,"AAAAADr7f1Y=")</f>
        <v>#VALUE!</v>
      </c>
      <c r="CJ1" t="e">
        <f>AND(Consejeros!I12,"AAAAADr7f1c=")</f>
        <v>#VALUE!</v>
      </c>
      <c r="CK1" t="e">
        <f>IF(Consejeros!#REF!,"AAAAADr7f1g=",0)</f>
        <v>#REF!</v>
      </c>
      <c r="CL1" t="e">
        <f>AND(Consejeros!#REF!,"AAAAADr7f1k=")</f>
        <v>#REF!</v>
      </c>
      <c r="CM1" t="e">
        <f>AND(Consejeros!#REF!,"AAAAADr7f1o=")</f>
        <v>#REF!</v>
      </c>
      <c r="CN1" t="e">
        <f>AND(Consejeros!#REF!,"AAAAADr7f1s=")</f>
        <v>#REF!</v>
      </c>
      <c r="CO1" t="e">
        <f>AND(Consejeros!#REF!,"AAAAADr7f1w=")</f>
        <v>#REF!</v>
      </c>
      <c r="CP1" t="e">
        <f>AND(Consejeros!#REF!,"AAAAADr7f10=")</f>
        <v>#REF!</v>
      </c>
      <c r="CQ1" t="e">
        <f>AND(Consejeros!#REF!,"AAAAADr7f14=")</f>
        <v>#REF!</v>
      </c>
      <c r="CR1" t="e">
        <f>AND(Consejeros!#REF!,"AAAAADr7f18=")</f>
        <v>#REF!</v>
      </c>
      <c r="CS1" t="e">
        <f>IF(Consejeros!#REF!,"AAAAADr7f2A=",0)</f>
        <v>#REF!</v>
      </c>
      <c r="CT1" t="e">
        <f>AND(Consejeros!#REF!,"AAAAADr7f2E=")</f>
        <v>#REF!</v>
      </c>
      <c r="CU1" t="e">
        <f>AND(Consejeros!#REF!,"AAAAADr7f2I=")</f>
        <v>#REF!</v>
      </c>
      <c r="CV1" t="e">
        <f>AND(Consejeros!#REF!,"AAAAADr7f2M=")</f>
        <v>#REF!</v>
      </c>
      <c r="CW1" t="e">
        <f>AND(Consejeros!#REF!,"AAAAADr7f2Q=")</f>
        <v>#REF!</v>
      </c>
      <c r="CX1" t="e">
        <f>AND(Consejeros!#REF!,"AAAAADr7f2U=")</f>
        <v>#REF!</v>
      </c>
      <c r="CY1" t="e">
        <f>AND(Consejeros!#REF!,"AAAAADr7f2Y=")</f>
        <v>#REF!</v>
      </c>
      <c r="CZ1" t="e">
        <f>AND(Consejeros!#REF!,"AAAAADr7f2c=")</f>
        <v>#REF!</v>
      </c>
      <c r="DA1" t="e">
        <f>IF(Consejeros!#REF!,"AAAAADr7f2g=",0)</f>
        <v>#REF!</v>
      </c>
      <c r="DB1" t="e">
        <f>AND(Consejeros!#REF!,"AAAAADr7f2k=")</f>
        <v>#REF!</v>
      </c>
      <c r="DC1" t="e">
        <f>AND(Consejeros!#REF!,"AAAAADr7f2o=")</f>
        <v>#REF!</v>
      </c>
      <c r="DD1" t="e">
        <f>AND(Consejeros!#REF!,"AAAAADr7f2s=")</f>
        <v>#REF!</v>
      </c>
      <c r="DE1" t="e">
        <f>AND(Consejeros!#REF!,"AAAAADr7f2w=")</f>
        <v>#REF!</v>
      </c>
      <c r="DF1" t="e">
        <f>AND(Consejeros!#REF!,"AAAAADr7f20=")</f>
        <v>#REF!</v>
      </c>
      <c r="DG1" t="e">
        <f>AND(Consejeros!#REF!,"AAAAADr7f24=")</f>
        <v>#REF!</v>
      </c>
      <c r="DH1" t="e">
        <f>AND(Consejeros!#REF!,"AAAAADr7f28=")</f>
        <v>#REF!</v>
      </c>
      <c r="DI1" t="e">
        <f>IF(Consejeros!#REF!,"AAAAADr7f3A=",0)</f>
        <v>#REF!</v>
      </c>
      <c r="DJ1" t="e">
        <f>AND(Consejeros!#REF!,"AAAAADr7f3E=")</f>
        <v>#REF!</v>
      </c>
      <c r="DK1" t="e">
        <f>AND(Consejeros!#REF!,"AAAAADr7f3I=")</f>
        <v>#REF!</v>
      </c>
      <c r="DL1" t="e">
        <f>AND(Consejeros!#REF!,"AAAAADr7f3M=")</f>
        <v>#REF!</v>
      </c>
      <c r="DM1" t="e">
        <f>AND(Consejeros!#REF!,"AAAAADr7f3Q=")</f>
        <v>#REF!</v>
      </c>
      <c r="DN1" t="e">
        <f>AND(Consejeros!#REF!,"AAAAADr7f3U=")</f>
        <v>#REF!</v>
      </c>
      <c r="DO1" t="e">
        <f>AND(Consejeros!#REF!,"AAAAADr7f3Y=")</f>
        <v>#REF!</v>
      </c>
      <c r="DP1" t="e">
        <f>AND(Consejeros!#REF!,"AAAAADr7f3c=")</f>
        <v>#REF!</v>
      </c>
      <c r="DQ1" t="e">
        <f>IF(Consejeros!#REF!,"AAAAADr7f3g=",0)</f>
        <v>#REF!</v>
      </c>
      <c r="DR1" t="e">
        <f>AND(Consejeros!#REF!,"AAAAADr7f3k=")</f>
        <v>#REF!</v>
      </c>
      <c r="DS1" t="e">
        <f>AND(Consejeros!#REF!,"AAAAADr7f3o=")</f>
        <v>#REF!</v>
      </c>
      <c r="DT1" t="e">
        <f>AND(Consejeros!#REF!,"AAAAADr7f3s=")</f>
        <v>#REF!</v>
      </c>
      <c r="DU1" t="e">
        <f>AND(Consejeros!#REF!,"AAAAADr7f3w=")</f>
        <v>#REF!</v>
      </c>
      <c r="DV1" t="e">
        <f>AND(Consejeros!#REF!,"AAAAADr7f30=")</f>
        <v>#REF!</v>
      </c>
      <c r="DW1" t="e">
        <f>AND(Consejeros!#REF!,"AAAAADr7f34=")</f>
        <v>#REF!</v>
      </c>
      <c r="DX1" t="e">
        <f>AND(Consejeros!#REF!,"AAAAADr7f38=")</f>
        <v>#REF!</v>
      </c>
      <c r="DY1" t="e">
        <f>IF(Consejeros!#REF!,"AAAAADr7f4A=",0)</f>
        <v>#REF!</v>
      </c>
      <c r="DZ1" t="e">
        <f>AND(Consejeros!#REF!,"AAAAADr7f4E=")</f>
        <v>#REF!</v>
      </c>
      <c r="EA1" t="e">
        <f>AND(Consejeros!#REF!,"AAAAADr7f4I=")</f>
        <v>#REF!</v>
      </c>
      <c r="EB1" t="e">
        <f>AND(Consejeros!#REF!,"AAAAADr7f4M=")</f>
        <v>#REF!</v>
      </c>
      <c r="EC1" t="e">
        <f>AND(Consejeros!#REF!,"AAAAADr7f4Q=")</f>
        <v>#REF!</v>
      </c>
      <c r="ED1" t="e">
        <f>AND(Consejeros!#REF!,"AAAAADr7f4U=")</f>
        <v>#REF!</v>
      </c>
      <c r="EE1" t="e">
        <f>AND(Consejeros!#REF!,"AAAAADr7f4Y=")</f>
        <v>#REF!</v>
      </c>
      <c r="EF1" t="e">
        <f>AND(Consejeros!#REF!,"AAAAADr7f4c=")</f>
        <v>#REF!</v>
      </c>
      <c r="EG1" t="e">
        <f>IF(Consejeros!#REF!,"AAAAADr7f4g=",0)</f>
        <v>#REF!</v>
      </c>
      <c r="EH1" t="e">
        <f>AND(Consejeros!#REF!,"AAAAADr7f4k=")</f>
        <v>#REF!</v>
      </c>
      <c r="EI1" t="e">
        <f>AND(Consejeros!#REF!,"AAAAADr7f4o=")</f>
        <v>#REF!</v>
      </c>
      <c r="EJ1" t="e">
        <f>AND(Consejeros!#REF!,"AAAAADr7f4s=")</f>
        <v>#REF!</v>
      </c>
      <c r="EK1" t="e">
        <f>AND(Consejeros!#REF!,"AAAAADr7f4w=")</f>
        <v>#REF!</v>
      </c>
      <c r="EL1" t="e">
        <f>AND(Consejeros!#REF!,"AAAAADr7f40=")</f>
        <v>#REF!</v>
      </c>
      <c r="EM1" t="e">
        <f>AND(Consejeros!#REF!,"AAAAADr7f44=")</f>
        <v>#REF!</v>
      </c>
      <c r="EN1" t="e">
        <f>AND(Consejeros!#REF!,"AAAAADr7f48=")</f>
        <v>#REF!</v>
      </c>
      <c r="EO1" t="e">
        <f>IF(Consejeros!#REF!,"AAAAADr7f5A=",0)</f>
        <v>#REF!</v>
      </c>
      <c r="EP1" t="e">
        <f>AND(Consejeros!#REF!,"AAAAADr7f5E=")</f>
        <v>#REF!</v>
      </c>
      <c r="EQ1" t="e">
        <f>AND(Consejeros!#REF!,"AAAAADr7f5I=")</f>
        <v>#REF!</v>
      </c>
      <c r="ER1" t="e">
        <f>AND(Consejeros!#REF!,"AAAAADr7f5M=")</f>
        <v>#REF!</v>
      </c>
      <c r="ES1" t="e">
        <f>AND(Consejeros!#REF!,"AAAAADr7f5Q=")</f>
        <v>#REF!</v>
      </c>
      <c r="ET1" t="e">
        <f>AND(Consejeros!#REF!,"AAAAADr7f5U=")</f>
        <v>#REF!</v>
      </c>
      <c r="EU1" t="e">
        <f>AND(Consejeros!#REF!,"AAAAADr7f5Y=")</f>
        <v>#REF!</v>
      </c>
      <c r="EV1" t="e">
        <f>AND(Consejeros!#REF!,"AAAAADr7f5c=")</f>
        <v>#REF!</v>
      </c>
      <c r="EW1" t="e">
        <f>IF(Consejeros!#REF!,"AAAAADr7f5g=",0)</f>
        <v>#REF!</v>
      </c>
      <c r="EX1" t="e">
        <f>AND(Consejeros!#REF!,"AAAAADr7f5k=")</f>
        <v>#REF!</v>
      </c>
      <c r="EY1" t="e">
        <f>AND(Consejeros!#REF!,"AAAAADr7f5o=")</f>
        <v>#REF!</v>
      </c>
      <c r="EZ1" t="e">
        <f>AND(Consejeros!#REF!,"AAAAADr7f5s=")</f>
        <v>#REF!</v>
      </c>
      <c r="FA1" t="e">
        <f>AND(Consejeros!#REF!,"AAAAADr7f5w=")</f>
        <v>#REF!</v>
      </c>
      <c r="FB1" t="e">
        <f>AND(Consejeros!#REF!,"AAAAADr7f50=")</f>
        <v>#REF!</v>
      </c>
      <c r="FC1" t="e">
        <f>AND(Consejeros!#REF!,"AAAAADr7f54=")</f>
        <v>#REF!</v>
      </c>
      <c r="FD1" t="e">
        <f>AND(Consejeros!#REF!,"AAAAADr7f58=")</f>
        <v>#REF!</v>
      </c>
      <c r="FE1">
        <f>IF(Consejeros!A:A,"AAAAADr7f6A=",0)</f>
        <v>0</v>
      </c>
      <c r="FF1" t="e">
        <f>IF(Consejeros!B:B,"AAAAADr7f6E=",0)</f>
        <v>#VALUE!</v>
      </c>
      <c r="FG1" t="e">
        <f>IF(Consejeros!#REF!,"AAAAADr7f6I=",0)</f>
        <v>#REF!</v>
      </c>
      <c r="FH1">
        <f>IF(Consejeros!D:D,"AAAAADr7f6M=",0)</f>
        <v>0</v>
      </c>
      <c r="FI1">
        <f>IF(Consejeros!G:G,"AAAAADr7f6Q=",0)</f>
        <v>0</v>
      </c>
      <c r="FJ1">
        <f>IF(Consejeros!H:H,"AAAAADr7f6U=",0)</f>
        <v>0</v>
      </c>
      <c r="FK1" t="e">
        <f>IF(Consejeros!I:I,"AAAAADr7f6Y=",0)</f>
        <v>#VALUE!</v>
      </c>
      <c r="FL1" t="e">
        <f>IF(#REF!,"AAAAADr7f6c=",0)</f>
        <v>#REF!</v>
      </c>
      <c r="FM1" t="e">
        <f>AND(#REF!,"AAAAADr7f6g=")</f>
        <v>#REF!</v>
      </c>
      <c r="FN1" t="e">
        <f>AND(#REF!,"AAAAADr7f6k=")</f>
        <v>#REF!</v>
      </c>
      <c r="FO1" t="e">
        <f>AND(#REF!,"AAAAADr7f6o=")</f>
        <v>#REF!</v>
      </c>
      <c r="FP1" t="e">
        <f>AND(#REF!,"AAAAADr7f6s=")</f>
        <v>#REF!</v>
      </c>
      <c r="FQ1" t="e">
        <f>AND(#REF!,"AAAAADr7f6w=")</f>
        <v>#REF!</v>
      </c>
      <c r="FR1" t="e">
        <f>AND(#REF!,"AAAAADr7f60=")</f>
        <v>#REF!</v>
      </c>
      <c r="FS1" t="e">
        <f>IF(#REF!,"AAAAADr7f64=",0)</f>
        <v>#REF!</v>
      </c>
      <c r="FT1" t="e">
        <f>AND(#REF!,"AAAAADr7f68=")</f>
        <v>#REF!</v>
      </c>
      <c r="FU1" t="e">
        <f>AND(#REF!,"AAAAADr7f7A=")</f>
        <v>#REF!</v>
      </c>
      <c r="FV1" t="e">
        <f>AND(#REF!,"AAAAADr7f7E=")</f>
        <v>#REF!</v>
      </c>
      <c r="FW1" t="e">
        <f>AND(#REF!,"AAAAADr7f7I=")</f>
        <v>#REF!</v>
      </c>
      <c r="FX1" t="e">
        <f>AND(#REF!,"AAAAADr7f7M=")</f>
        <v>#REF!</v>
      </c>
      <c r="FY1" t="e">
        <f>AND(#REF!,"AAAAADr7f7Q=")</f>
        <v>#REF!</v>
      </c>
      <c r="FZ1" t="e">
        <f>IF(#REF!,"AAAAADr7f7U=",0)</f>
        <v>#REF!</v>
      </c>
      <c r="GA1" t="e">
        <f>AND(#REF!,"AAAAADr7f7Y=")</f>
        <v>#REF!</v>
      </c>
      <c r="GB1" t="e">
        <f>AND(#REF!,"AAAAADr7f7c=")</f>
        <v>#REF!</v>
      </c>
      <c r="GC1" t="e">
        <f>AND(#REF!,"AAAAADr7f7g=")</f>
        <v>#REF!</v>
      </c>
      <c r="GD1" t="e">
        <f>AND(#REF!,"AAAAADr7f7k=")</f>
        <v>#REF!</v>
      </c>
      <c r="GE1" t="e">
        <f>AND(#REF!,"AAAAADr7f7o=")</f>
        <v>#REF!</v>
      </c>
      <c r="GF1" t="e">
        <f>AND(#REF!,"AAAAADr7f7s=")</f>
        <v>#REF!</v>
      </c>
      <c r="GG1" t="e">
        <f>IF(#REF!,"AAAAADr7f7w=",0)</f>
        <v>#REF!</v>
      </c>
      <c r="GH1" t="e">
        <f>AND(#REF!,"AAAAADr7f70=")</f>
        <v>#REF!</v>
      </c>
      <c r="GI1" t="e">
        <f>AND(#REF!,"AAAAADr7f74=")</f>
        <v>#REF!</v>
      </c>
      <c r="GJ1" t="e">
        <f>AND(#REF!,"AAAAADr7f78=")</f>
        <v>#REF!</v>
      </c>
      <c r="GK1" t="e">
        <f>AND(#REF!,"AAAAADr7f8A=")</f>
        <v>#REF!</v>
      </c>
      <c r="GL1" t="e">
        <f>AND(#REF!,"AAAAADr7f8E=")</f>
        <v>#REF!</v>
      </c>
      <c r="GM1" t="e">
        <f>AND(#REF!,"AAAAADr7f8I=")</f>
        <v>#REF!</v>
      </c>
      <c r="GN1" t="e">
        <f>IF(#REF!,"AAAAADr7f8M=",0)</f>
        <v>#REF!</v>
      </c>
      <c r="GO1" t="e">
        <f>AND(#REF!,"AAAAADr7f8Q=")</f>
        <v>#REF!</v>
      </c>
      <c r="GP1" t="e">
        <f>AND(#REF!,"AAAAADr7f8U=")</f>
        <v>#REF!</v>
      </c>
      <c r="GQ1" t="e">
        <f>AND(#REF!,"AAAAADr7f8Y=")</f>
        <v>#REF!</v>
      </c>
      <c r="GR1" t="e">
        <f>AND(#REF!,"AAAAADr7f8c=")</f>
        <v>#REF!</v>
      </c>
      <c r="GS1" t="e">
        <f>AND(#REF!,"AAAAADr7f8g=")</f>
        <v>#REF!</v>
      </c>
      <c r="GT1" t="e">
        <f>AND(#REF!,"AAAAADr7f8k=")</f>
        <v>#REF!</v>
      </c>
      <c r="GU1" t="e">
        <f>IF(#REF!,"AAAAADr7f8o=",0)</f>
        <v>#REF!</v>
      </c>
      <c r="GV1" t="e">
        <f>AND(#REF!,"AAAAADr7f8s=")</f>
        <v>#REF!</v>
      </c>
      <c r="GW1" t="e">
        <f>AND(#REF!,"AAAAADr7f8w=")</f>
        <v>#REF!</v>
      </c>
      <c r="GX1" t="e">
        <f>AND(#REF!,"AAAAADr7f80=")</f>
        <v>#REF!</v>
      </c>
      <c r="GY1" t="e">
        <f>AND(#REF!,"AAAAADr7f84=")</f>
        <v>#REF!</v>
      </c>
      <c r="GZ1" t="e">
        <f>AND(#REF!,"AAAAADr7f88=")</f>
        <v>#REF!</v>
      </c>
      <c r="HA1" t="e">
        <f>AND(#REF!,"AAAAADr7f9A=")</f>
        <v>#REF!</v>
      </c>
      <c r="HB1" t="e">
        <f>IF(#REF!,"AAAAADr7f9E=",0)</f>
        <v>#REF!</v>
      </c>
      <c r="HC1" t="e">
        <f>AND(#REF!,"AAAAADr7f9I=")</f>
        <v>#REF!</v>
      </c>
      <c r="HD1" t="e">
        <f>AND(#REF!,"AAAAADr7f9M=")</f>
        <v>#REF!</v>
      </c>
      <c r="HE1" t="e">
        <f>AND(#REF!,"AAAAADr7f9Q=")</f>
        <v>#REF!</v>
      </c>
      <c r="HF1" t="e">
        <f>AND(#REF!,"AAAAADr7f9U=")</f>
        <v>#REF!</v>
      </c>
      <c r="HG1" t="e">
        <f>AND(#REF!,"AAAAADr7f9Y=")</f>
        <v>#REF!</v>
      </c>
      <c r="HH1" t="e">
        <f>AND(#REF!,"AAAAADr7f9c=")</f>
        <v>#REF!</v>
      </c>
      <c r="HI1" t="e">
        <f>IF(#REF!,"AAAAADr7f9g=",0)</f>
        <v>#REF!</v>
      </c>
      <c r="HJ1" t="e">
        <f>AND(#REF!,"AAAAADr7f9k=")</f>
        <v>#REF!</v>
      </c>
      <c r="HK1" t="e">
        <f>AND(#REF!,"AAAAADr7f9o=")</f>
        <v>#REF!</v>
      </c>
      <c r="HL1" t="e">
        <f>AND(#REF!,"AAAAADr7f9s=")</f>
        <v>#REF!</v>
      </c>
      <c r="HM1" t="e">
        <f>AND(#REF!,"AAAAADr7f9w=")</f>
        <v>#REF!</v>
      </c>
      <c r="HN1" t="e">
        <f>AND(#REF!,"AAAAADr7f90=")</f>
        <v>#REF!</v>
      </c>
      <c r="HO1" t="e">
        <f>AND(#REF!,"AAAAADr7f94=")</f>
        <v>#REF!</v>
      </c>
      <c r="HP1" t="e">
        <f>IF(#REF!,"AAAAADr7f98=",0)</f>
        <v>#REF!</v>
      </c>
      <c r="HQ1" t="e">
        <f>AND(#REF!,"AAAAADr7f+A=")</f>
        <v>#REF!</v>
      </c>
      <c r="HR1" t="e">
        <f>AND(#REF!,"AAAAADr7f+E=")</f>
        <v>#REF!</v>
      </c>
      <c r="HS1" t="e">
        <f>AND(#REF!,"AAAAADr7f+I=")</f>
        <v>#REF!</v>
      </c>
      <c r="HT1" t="e">
        <f>AND(#REF!,"AAAAADr7f+M=")</f>
        <v>#REF!</v>
      </c>
      <c r="HU1" t="e">
        <f>AND(#REF!,"AAAAADr7f+Q=")</f>
        <v>#REF!</v>
      </c>
      <c r="HV1" t="e">
        <f>AND(#REF!,"AAAAADr7f+U=")</f>
        <v>#REF!</v>
      </c>
      <c r="HW1" t="e">
        <f>IF(#REF!,"AAAAADr7f+Y=",0)</f>
        <v>#REF!</v>
      </c>
      <c r="HX1" t="e">
        <f>AND(#REF!,"AAAAADr7f+c=")</f>
        <v>#REF!</v>
      </c>
      <c r="HY1" t="e">
        <f>AND(#REF!,"AAAAADr7f+g=")</f>
        <v>#REF!</v>
      </c>
      <c r="HZ1" t="e">
        <f>AND(#REF!,"AAAAADr7f+k=")</f>
        <v>#REF!</v>
      </c>
      <c r="IA1" t="e">
        <f>AND(#REF!,"AAAAADr7f+o=")</f>
        <v>#REF!</v>
      </c>
      <c r="IB1" t="e">
        <f>AND(#REF!,"AAAAADr7f+s=")</f>
        <v>#REF!</v>
      </c>
      <c r="IC1" t="e">
        <f>AND(#REF!,"AAAAADr7f+w=")</f>
        <v>#REF!</v>
      </c>
      <c r="ID1" t="e">
        <f>IF(#REF!,"AAAAADr7f+0=",0)</f>
        <v>#REF!</v>
      </c>
      <c r="IE1" t="e">
        <f>AND(#REF!,"AAAAADr7f+4=")</f>
        <v>#REF!</v>
      </c>
      <c r="IF1" t="e">
        <f>AND(#REF!,"AAAAADr7f+8=")</f>
        <v>#REF!</v>
      </c>
      <c r="IG1" t="e">
        <f>AND(#REF!,"AAAAADr7f/A=")</f>
        <v>#REF!</v>
      </c>
      <c r="IH1" t="e">
        <f>AND(#REF!,"AAAAADr7f/E=")</f>
        <v>#REF!</v>
      </c>
      <c r="II1" t="e">
        <f>AND(#REF!,"AAAAADr7f/I=")</f>
        <v>#REF!</v>
      </c>
      <c r="IJ1" t="e">
        <f>AND(#REF!,"AAAAADr7f/M=")</f>
        <v>#REF!</v>
      </c>
      <c r="IK1" t="e">
        <f>IF(#REF!,"AAAAADr7f/Q=",0)</f>
        <v>#REF!</v>
      </c>
      <c r="IL1" t="e">
        <f>AND(#REF!,"AAAAADr7f/U=")</f>
        <v>#REF!</v>
      </c>
      <c r="IM1" t="e">
        <f>AND(#REF!,"AAAAADr7f/Y=")</f>
        <v>#REF!</v>
      </c>
      <c r="IN1" t="e">
        <f>AND(#REF!,"AAAAADr7f/c=")</f>
        <v>#REF!</v>
      </c>
      <c r="IO1" t="e">
        <f>AND(#REF!,"AAAAADr7f/g=")</f>
        <v>#REF!</v>
      </c>
      <c r="IP1" t="e">
        <f>AND(#REF!,"AAAAADr7f/k=")</f>
        <v>#REF!</v>
      </c>
      <c r="IQ1" t="e">
        <f>AND(#REF!,"AAAAADr7f/o=")</f>
        <v>#REF!</v>
      </c>
      <c r="IR1" t="e">
        <f>IF(#REF!,"AAAAADr7f/s=",0)</f>
        <v>#REF!</v>
      </c>
      <c r="IS1" t="e">
        <f>AND(#REF!,"AAAAADr7f/w=")</f>
        <v>#REF!</v>
      </c>
      <c r="IT1" t="e">
        <f>AND(#REF!,"AAAAADr7f/0=")</f>
        <v>#REF!</v>
      </c>
      <c r="IU1" t="e">
        <f>AND(#REF!,"AAAAADr7f/4=")</f>
        <v>#REF!</v>
      </c>
      <c r="IV1" t="e">
        <f>AND(#REF!,"AAAAADr7f/8=")</f>
        <v>#REF!</v>
      </c>
    </row>
    <row r="2" spans="1:256" ht="12.75">
      <c r="A2" t="e">
        <f>AND(#REF!,"AAAAAHPv/QA=")</f>
        <v>#REF!</v>
      </c>
      <c r="B2" t="e">
        <f>AND(#REF!,"AAAAAHPv/QE=")</f>
        <v>#REF!</v>
      </c>
      <c r="C2" t="e">
        <f>IF(#REF!,"AAAAAHPv/QI=",0)</f>
        <v>#REF!</v>
      </c>
      <c r="D2" t="e">
        <f>AND(#REF!,"AAAAAHPv/QM=")</f>
        <v>#REF!</v>
      </c>
      <c r="E2" t="e">
        <f>AND(#REF!,"AAAAAHPv/QQ=")</f>
        <v>#REF!</v>
      </c>
      <c r="F2" t="e">
        <f>AND(#REF!,"AAAAAHPv/QU=")</f>
        <v>#REF!</v>
      </c>
      <c r="G2" t="e">
        <f>AND(#REF!,"AAAAAHPv/QY=")</f>
        <v>#REF!</v>
      </c>
      <c r="H2" t="e">
        <f>AND(#REF!,"AAAAAHPv/Qc=")</f>
        <v>#REF!</v>
      </c>
      <c r="I2" t="e">
        <f>AND(#REF!,"AAAAAHPv/Qg=")</f>
        <v>#REF!</v>
      </c>
      <c r="J2" t="e">
        <f>IF(#REF!,"AAAAAHPv/Qk=",0)</f>
        <v>#REF!</v>
      </c>
      <c r="K2" t="e">
        <f>AND(#REF!,"AAAAAHPv/Qo=")</f>
        <v>#REF!</v>
      </c>
      <c r="L2" t="e">
        <f>AND(#REF!,"AAAAAHPv/Qs=")</f>
        <v>#REF!</v>
      </c>
      <c r="M2" t="e">
        <f>AND(#REF!,"AAAAAHPv/Qw=")</f>
        <v>#REF!</v>
      </c>
      <c r="N2" t="e">
        <f>AND(#REF!,"AAAAAHPv/Q0=")</f>
        <v>#REF!</v>
      </c>
      <c r="O2" t="e">
        <f>AND(#REF!,"AAAAAHPv/Q4=")</f>
        <v>#REF!</v>
      </c>
      <c r="P2" t="e">
        <f>AND(#REF!,"AAAAAHPv/Q8=")</f>
        <v>#REF!</v>
      </c>
      <c r="Q2" t="e">
        <f>IF(#REF!,"AAAAAHPv/RA=",0)</f>
        <v>#REF!</v>
      </c>
      <c r="R2" t="e">
        <f>AND(#REF!,"AAAAAHPv/RE=")</f>
        <v>#REF!</v>
      </c>
      <c r="S2" t="e">
        <f>AND(#REF!,"AAAAAHPv/RI=")</f>
        <v>#REF!</v>
      </c>
      <c r="T2" t="e">
        <f>AND(#REF!,"AAAAAHPv/RM=")</f>
        <v>#REF!</v>
      </c>
      <c r="U2" t="e">
        <f>AND(#REF!,"AAAAAHPv/RQ=")</f>
        <v>#REF!</v>
      </c>
      <c r="V2" t="e">
        <f>AND(#REF!,"AAAAAHPv/RU=")</f>
        <v>#REF!</v>
      </c>
      <c r="W2" t="e">
        <f>AND(#REF!,"AAAAAHPv/RY=")</f>
        <v>#REF!</v>
      </c>
      <c r="X2" t="e">
        <f>IF(#REF!,"AAAAAHPv/Rc=",0)</f>
        <v>#REF!</v>
      </c>
      <c r="Y2" t="e">
        <f>AND(#REF!,"AAAAAHPv/Rg=")</f>
        <v>#REF!</v>
      </c>
      <c r="Z2" t="e">
        <f>AND(#REF!,"AAAAAHPv/Rk=")</f>
        <v>#REF!</v>
      </c>
      <c r="AA2" t="e">
        <f>AND(#REF!,"AAAAAHPv/Ro=")</f>
        <v>#REF!</v>
      </c>
      <c r="AB2" t="e">
        <f>AND(#REF!,"AAAAAHPv/Rs=")</f>
        <v>#REF!</v>
      </c>
      <c r="AC2" t="e">
        <f>AND(#REF!,"AAAAAHPv/Rw=")</f>
        <v>#REF!</v>
      </c>
      <c r="AD2" t="e">
        <f>AND(#REF!,"AAAAAHPv/R0=")</f>
        <v>#REF!</v>
      </c>
      <c r="AE2" t="e">
        <f>IF(#REF!,"AAAAAHPv/R4=",0)</f>
        <v>#REF!</v>
      </c>
      <c r="AF2" t="e">
        <f>AND(#REF!,"AAAAAHPv/R8=")</f>
        <v>#REF!</v>
      </c>
      <c r="AG2" t="e">
        <f>AND(#REF!,"AAAAAHPv/SA=")</f>
        <v>#REF!</v>
      </c>
      <c r="AH2" t="e">
        <f>AND(#REF!,"AAAAAHPv/SE=")</f>
        <v>#REF!</v>
      </c>
      <c r="AI2" t="e">
        <f>AND(#REF!,"AAAAAHPv/SI=")</f>
        <v>#REF!</v>
      </c>
      <c r="AJ2" t="e">
        <f>AND(#REF!,"AAAAAHPv/SM=")</f>
        <v>#REF!</v>
      </c>
      <c r="AK2" t="e">
        <f>AND(#REF!,"AAAAAHPv/SQ=")</f>
        <v>#REF!</v>
      </c>
      <c r="AL2" t="e">
        <f>IF(#REF!,"AAAAAHPv/SU=",0)</f>
        <v>#REF!</v>
      </c>
      <c r="AM2" t="e">
        <f>AND(#REF!,"AAAAAHPv/SY=")</f>
        <v>#REF!</v>
      </c>
      <c r="AN2" t="e">
        <f>AND(#REF!,"AAAAAHPv/Sc=")</f>
        <v>#REF!</v>
      </c>
      <c r="AO2" t="e">
        <f>AND(#REF!,"AAAAAHPv/Sg=")</f>
        <v>#REF!</v>
      </c>
      <c r="AP2" t="e">
        <f>AND(#REF!,"AAAAAHPv/Sk=")</f>
        <v>#REF!</v>
      </c>
      <c r="AQ2" t="e">
        <f>AND(#REF!,"AAAAAHPv/So=")</f>
        <v>#REF!</v>
      </c>
      <c r="AR2" t="e">
        <f>AND(#REF!,"AAAAAHPv/Ss=")</f>
        <v>#REF!</v>
      </c>
      <c r="AS2" t="e">
        <f>IF(#REF!,"AAAAAHPv/Sw=",0)</f>
        <v>#REF!</v>
      </c>
      <c r="AT2" t="e">
        <f>AND(#REF!,"AAAAAHPv/S0=")</f>
        <v>#REF!</v>
      </c>
      <c r="AU2" t="e">
        <f>AND(#REF!,"AAAAAHPv/S4=")</f>
        <v>#REF!</v>
      </c>
      <c r="AV2" t="e">
        <f>AND(#REF!,"AAAAAHPv/S8=")</f>
        <v>#REF!</v>
      </c>
      <c r="AW2" t="e">
        <f>AND(#REF!,"AAAAAHPv/TA=")</f>
        <v>#REF!</v>
      </c>
      <c r="AX2" t="e">
        <f>AND(#REF!,"AAAAAHPv/TE=")</f>
        <v>#REF!</v>
      </c>
      <c r="AY2" t="e">
        <f>AND(#REF!,"AAAAAHPv/TI=")</f>
        <v>#REF!</v>
      </c>
      <c r="AZ2" t="e">
        <f>IF(#REF!,"AAAAAHPv/TM=",0)</f>
        <v>#REF!</v>
      </c>
      <c r="BA2" t="e">
        <f>IF(#REF!,"AAAAAHPv/TQ=",0)</f>
        <v>#REF!</v>
      </c>
      <c r="BB2" t="e">
        <f>IF(#REF!,"AAAAAHPv/TU=",0)</f>
        <v>#REF!</v>
      </c>
      <c r="BC2" t="e">
        <f>IF(#REF!,"AAAAAHPv/TY=",0)</f>
        <v>#REF!</v>
      </c>
      <c r="BD2" t="e">
        <f>IF(#REF!,"AAAAAHPv/Tc=",0)</f>
        <v>#REF!</v>
      </c>
      <c r="BE2" t="e">
        <f>IF(#REF!,"AAAAAHPv/Tg=",0)</f>
        <v>#REF!</v>
      </c>
      <c r="BF2" t="e">
        <f>IF(#REF!,"AAAAAHPv/Tk=",0)</f>
        <v>#REF!</v>
      </c>
      <c r="BG2" t="e">
        <f>AND(#REF!,"AAAAAHPv/To=")</f>
        <v>#REF!</v>
      </c>
      <c r="BH2" t="e">
        <f>AND(#REF!,"AAAAAHPv/Ts=")</f>
        <v>#REF!</v>
      </c>
      <c r="BI2" t="e">
        <f>AND(#REF!,"AAAAAHPv/Tw=")</f>
        <v>#REF!</v>
      </c>
      <c r="BJ2" t="e">
        <f>AND(#REF!,"AAAAAHPv/T0=")</f>
        <v>#REF!</v>
      </c>
      <c r="BK2" t="e">
        <f>AND(#REF!,"AAAAAHPv/T4=")</f>
        <v>#REF!</v>
      </c>
      <c r="BL2" t="e">
        <f>AND(#REF!,"AAAAAHPv/T8=")</f>
        <v>#REF!</v>
      </c>
      <c r="BM2" t="e">
        <f>AND(#REF!,"AAAAAHPv/UA=")</f>
        <v>#REF!</v>
      </c>
      <c r="BN2" t="e">
        <f>AND(#REF!,"AAAAAHPv/UE=")</f>
        <v>#REF!</v>
      </c>
      <c r="BO2" t="e">
        <f>AND(#REF!,"AAAAAHPv/UI=")</f>
        <v>#REF!</v>
      </c>
      <c r="BP2" t="e">
        <f>AND(#REF!,"AAAAAHPv/UM=")</f>
        <v>#REF!</v>
      </c>
      <c r="BQ2" t="e">
        <f>AND(#REF!,"AAAAAHPv/UQ=")</f>
        <v>#REF!</v>
      </c>
      <c r="BR2" t="e">
        <f>IF(#REF!,"AAAAAHPv/UU=",0)</f>
        <v>#REF!</v>
      </c>
      <c r="BS2" t="e">
        <f>AND(#REF!,"AAAAAHPv/UY=")</f>
        <v>#REF!</v>
      </c>
      <c r="BT2" t="e">
        <f>AND(#REF!,"AAAAAHPv/Uc=")</f>
        <v>#REF!</v>
      </c>
      <c r="BU2" t="e">
        <f>AND(#REF!,"AAAAAHPv/Ug=")</f>
        <v>#REF!</v>
      </c>
      <c r="BV2" t="e">
        <f>AND(#REF!,"AAAAAHPv/Uk=")</f>
        <v>#REF!</v>
      </c>
      <c r="BW2" t="e">
        <f>AND(#REF!,"AAAAAHPv/Uo=")</f>
        <v>#REF!</v>
      </c>
      <c r="BX2" t="e">
        <f>AND(#REF!,"AAAAAHPv/Us=")</f>
        <v>#REF!</v>
      </c>
      <c r="BY2" t="e">
        <f>AND(#REF!,"AAAAAHPv/Uw=")</f>
        <v>#REF!</v>
      </c>
      <c r="BZ2" t="e">
        <f>AND(#REF!,"AAAAAHPv/U0=")</f>
        <v>#REF!</v>
      </c>
      <c r="CA2" t="e">
        <f>AND(#REF!,"AAAAAHPv/U4=")</f>
        <v>#REF!</v>
      </c>
      <c r="CB2" t="e">
        <f>AND(#REF!,"AAAAAHPv/U8=")</f>
        <v>#REF!</v>
      </c>
      <c r="CC2" t="e">
        <f>AND(#REF!,"AAAAAHPv/VA=")</f>
        <v>#REF!</v>
      </c>
      <c r="CD2" t="e">
        <f>IF(#REF!,"AAAAAHPv/VE=",0)</f>
        <v>#REF!</v>
      </c>
      <c r="CE2" t="e">
        <f>AND(#REF!,"AAAAAHPv/VI=")</f>
        <v>#REF!</v>
      </c>
      <c r="CF2" t="e">
        <f>AND(#REF!,"AAAAAHPv/VM=")</f>
        <v>#REF!</v>
      </c>
      <c r="CG2" t="e">
        <f>AND(#REF!,"AAAAAHPv/VQ=")</f>
        <v>#REF!</v>
      </c>
      <c r="CH2" t="e">
        <f>AND(#REF!,"AAAAAHPv/VU=")</f>
        <v>#REF!</v>
      </c>
      <c r="CI2" t="e">
        <f>AND(#REF!,"AAAAAHPv/VY=")</f>
        <v>#REF!</v>
      </c>
      <c r="CJ2" t="e">
        <f>AND(#REF!,"AAAAAHPv/Vc=")</f>
        <v>#REF!</v>
      </c>
      <c r="CK2" t="e">
        <f>AND(#REF!,"AAAAAHPv/Vg=")</f>
        <v>#REF!</v>
      </c>
      <c r="CL2" t="e">
        <f>AND(#REF!,"AAAAAHPv/Vk=")</f>
        <v>#REF!</v>
      </c>
      <c r="CM2" t="e">
        <f>AND(#REF!,"AAAAAHPv/Vo=")</f>
        <v>#REF!</v>
      </c>
      <c r="CN2" t="e">
        <f>AND(#REF!,"AAAAAHPv/Vs=")</f>
        <v>#REF!</v>
      </c>
      <c r="CO2" t="e">
        <f>AND(#REF!,"AAAAAHPv/Vw=")</f>
        <v>#REF!</v>
      </c>
      <c r="CP2" t="e">
        <f>IF(#REF!,"AAAAAHPv/V0=",0)</f>
        <v>#REF!</v>
      </c>
      <c r="CQ2" t="e">
        <f>AND(#REF!,"AAAAAHPv/V4=")</f>
        <v>#REF!</v>
      </c>
      <c r="CR2" t="e">
        <f>AND(#REF!,"AAAAAHPv/V8=")</f>
        <v>#REF!</v>
      </c>
      <c r="CS2" t="e">
        <f>AND(#REF!,"AAAAAHPv/WA=")</f>
        <v>#REF!</v>
      </c>
      <c r="CT2" t="e">
        <f>AND(#REF!,"AAAAAHPv/WE=")</f>
        <v>#REF!</v>
      </c>
      <c r="CU2" t="e">
        <f>AND(#REF!,"AAAAAHPv/WI=")</f>
        <v>#REF!</v>
      </c>
      <c r="CV2" t="e">
        <f>AND(#REF!,"AAAAAHPv/WM=")</f>
        <v>#REF!</v>
      </c>
      <c r="CW2" t="e">
        <f>AND(#REF!,"AAAAAHPv/WQ=")</f>
        <v>#REF!</v>
      </c>
      <c r="CX2" t="e">
        <f>AND(#REF!,"AAAAAHPv/WU=")</f>
        <v>#REF!</v>
      </c>
      <c r="CY2" t="e">
        <f>AND(#REF!,"AAAAAHPv/WY=")</f>
        <v>#REF!</v>
      </c>
      <c r="CZ2" t="e">
        <f>AND(#REF!,"AAAAAHPv/Wc=")</f>
        <v>#REF!</v>
      </c>
      <c r="DA2" t="e">
        <f>AND(#REF!,"AAAAAHPv/Wg=")</f>
        <v>#REF!</v>
      </c>
      <c r="DB2" t="e">
        <f>IF(#REF!,"AAAAAHPv/Wk=",0)</f>
        <v>#REF!</v>
      </c>
      <c r="DC2" t="e">
        <f>AND(#REF!,"AAAAAHPv/Wo=")</f>
        <v>#REF!</v>
      </c>
      <c r="DD2" t="e">
        <f>AND(#REF!,"AAAAAHPv/Ws=")</f>
        <v>#REF!</v>
      </c>
      <c r="DE2" t="e">
        <f>AND(#REF!,"AAAAAHPv/Ww=")</f>
        <v>#REF!</v>
      </c>
      <c r="DF2" t="e">
        <f>AND(#REF!,"AAAAAHPv/W0=")</f>
        <v>#REF!</v>
      </c>
      <c r="DG2" t="e">
        <f>AND(#REF!,"AAAAAHPv/W4=")</f>
        <v>#REF!</v>
      </c>
      <c r="DH2" t="e">
        <f>AND(#REF!,"AAAAAHPv/W8=")</f>
        <v>#REF!</v>
      </c>
      <c r="DI2" t="e">
        <f>AND(#REF!,"AAAAAHPv/XA=")</f>
        <v>#REF!</v>
      </c>
      <c r="DJ2" t="e">
        <f>AND(#REF!,"AAAAAHPv/XE=")</f>
        <v>#REF!</v>
      </c>
      <c r="DK2" t="e">
        <f>AND(#REF!,"AAAAAHPv/XI=")</f>
        <v>#REF!</v>
      </c>
      <c r="DL2" t="e">
        <f>AND(#REF!,"AAAAAHPv/XM=")</f>
        <v>#REF!</v>
      </c>
      <c r="DM2" t="e">
        <f>AND(#REF!,"AAAAAHPv/XQ=")</f>
        <v>#REF!</v>
      </c>
      <c r="DN2" t="e">
        <f>IF(#REF!,"AAAAAHPv/XU=",0)</f>
        <v>#REF!</v>
      </c>
      <c r="DO2" t="e">
        <f>AND(#REF!,"AAAAAHPv/XY=")</f>
        <v>#REF!</v>
      </c>
      <c r="DP2" t="e">
        <f>AND(#REF!,"AAAAAHPv/Xc=")</f>
        <v>#REF!</v>
      </c>
      <c r="DQ2" t="e">
        <f>AND(#REF!,"AAAAAHPv/Xg=")</f>
        <v>#REF!</v>
      </c>
      <c r="DR2" t="e">
        <f>AND(#REF!,"AAAAAHPv/Xk=")</f>
        <v>#REF!</v>
      </c>
      <c r="DS2" t="e">
        <f>AND(#REF!,"AAAAAHPv/Xo=")</f>
        <v>#REF!</v>
      </c>
      <c r="DT2" t="e">
        <f>AND(#REF!,"AAAAAHPv/Xs=")</f>
        <v>#REF!</v>
      </c>
      <c r="DU2" t="e">
        <f>AND(#REF!,"AAAAAHPv/Xw=")</f>
        <v>#REF!</v>
      </c>
      <c r="DV2" t="e">
        <f>AND(#REF!,"AAAAAHPv/X0=")</f>
        <v>#REF!</v>
      </c>
      <c r="DW2" t="e">
        <f>AND(#REF!,"AAAAAHPv/X4=")</f>
        <v>#REF!</v>
      </c>
      <c r="DX2" t="e">
        <f>AND(#REF!,"AAAAAHPv/X8=")</f>
        <v>#REF!</v>
      </c>
      <c r="DY2" t="e">
        <f>AND(#REF!,"AAAAAHPv/YA=")</f>
        <v>#REF!</v>
      </c>
      <c r="DZ2" t="e">
        <f>IF(#REF!,"AAAAAHPv/YE=",0)</f>
        <v>#REF!</v>
      </c>
      <c r="EA2" t="e">
        <f>AND(#REF!,"AAAAAHPv/YI=")</f>
        <v>#REF!</v>
      </c>
      <c r="EB2" t="e">
        <f>AND(#REF!,"AAAAAHPv/YM=")</f>
        <v>#REF!</v>
      </c>
      <c r="EC2" t="e">
        <f>AND(#REF!,"AAAAAHPv/YQ=")</f>
        <v>#REF!</v>
      </c>
      <c r="ED2" t="e">
        <f>AND(#REF!,"AAAAAHPv/YU=")</f>
        <v>#REF!</v>
      </c>
      <c r="EE2" t="e">
        <f>AND(#REF!,"AAAAAHPv/YY=")</f>
        <v>#REF!</v>
      </c>
      <c r="EF2" t="e">
        <f>AND(#REF!,"AAAAAHPv/Yc=")</f>
        <v>#REF!</v>
      </c>
      <c r="EG2" t="e">
        <f>AND(#REF!,"AAAAAHPv/Yg=")</f>
        <v>#REF!</v>
      </c>
      <c r="EH2" t="e">
        <f>AND(#REF!,"AAAAAHPv/Yk=")</f>
        <v>#REF!</v>
      </c>
      <c r="EI2" t="e">
        <f>AND(#REF!,"AAAAAHPv/Yo=")</f>
        <v>#REF!</v>
      </c>
      <c r="EJ2" t="e">
        <f>AND(#REF!,"AAAAAHPv/Ys=")</f>
        <v>#REF!</v>
      </c>
      <c r="EK2" t="e">
        <f>AND(#REF!,"AAAAAHPv/Yw=")</f>
        <v>#REF!</v>
      </c>
      <c r="EL2" t="e">
        <f>IF(#REF!,"AAAAAHPv/Y0=",0)</f>
        <v>#REF!</v>
      </c>
      <c r="EM2" t="e">
        <f>AND(#REF!,"AAAAAHPv/Y4=")</f>
        <v>#REF!</v>
      </c>
      <c r="EN2" t="e">
        <f>AND(#REF!,"AAAAAHPv/Y8=")</f>
        <v>#REF!</v>
      </c>
      <c r="EO2" t="e">
        <f>AND(#REF!,"AAAAAHPv/ZA=")</f>
        <v>#REF!</v>
      </c>
      <c r="EP2" t="e">
        <f>AND(#REF!,"AAAAAHPv/ZE=")</f>
        <v>#REF!</v>
      </c>
      <c r="EQ2" t="e">
        <f>AND(#REF!,"AAAAAHPv/ZI=")</f>
        <v>#REF!</v>
      </c>
      <c r="ER2" t="e">
        <f>AND(#REF!,"AAAAAHPv/ZM=")</f>
        <v>#REF!</v>
      </c>
      <c r="ES2" t="e">
        <f>AND(#REF!,"AAAAAHPv/ZQ=")</f>
        <v>#REF!</v>
      </c>
      <c r="ET2" t="e">
        <f>AND(#REF!,"AAAAAHPv/ZU=")</f>
        <v>#REF!</v>
      </c>
      <c r="EU2" t="e">
        <f>AND(#REF!,"AAAAAHPv/ZY=")</f>
        <v>#REF!</v>
      </c>
      <c r="EV2" t="e">
        <f>AND(#REF!,"AAAAAHPv/Zc=")</f>
        <v>#REF!</v>
      </c>
      <c r="EW2" t="e">
        <f>AND(#REF!,"AAAAAHPv/Zg=")</f>
        <v>#REF!</v>
      </c>
      <c r="EX2" t="e">
        <f>IF(#REF!,"AAAAAHPv/Zk=",0)</f>
        <v>#REF!</v>
      </c>
      <c r="EY2" t="e">
        <f>AND(#REF!,"AAAAAHPv/Zo=")</f>
        <v>#REF!</v>
      </c>
      <c r="EZ2" t="e">
        <f>AND(#REF!,"AAAAAHPv/Zs=")</f>
        <v>#REF!</v>
      </c>
      <c r="FA2" t="e">
        <f>AND(#REF!,"AAAAAHPv/Zw=")</f>
        <v>#REF!</v>
      </c>
      <c r="FB2" t="e">
        <f>AND(#REF!,"AAAAAHPv/Z0=")</f>
        <v>#REF!</v>
      </c>
      <c r="FC2" t="e">
        <f>AND(#REF!,"AAAAAHPv/Z4=")</f>
        <v>#REF!</v>
      </c>
      <c r="FD2" t="e">
        <f>AND(#REF!,"AAAAAHPv/Z8=")</f>
        <v>#REF!</v>
      </c>
      <c r="FE2" t="e">
        <f>AND(#REF!,"AAAAAHPv/aA=")</f>
        <v>#REF!</v>
      </c>
      <c r="FF2" t="e">
        <f>AND(#REF!,"AAAAAHPv/aE=")</f>
        <v>#REF!</v>
      </c>
      <c r="FG2" t="e">
        <f>AND(#REF!,"AAAAAHPv/aI=")</f>
        <v>#REF!</v>
      </c>
      <c r="FH2" t="e">
        <f>AND(#REF!,"AAAAAHPv/aM=")</f>
        <v>#REF!</v>
      </c>
      <c r="FI2" t="e">
        <f>AND(#REF!,"AAAAAHPv/aQ=")</f>
        <v>#REF!</v>
      </c>
      <c r="FJ2" t="e">
        <f>IF(#REF!,"AAAAAHPv/aU=",0)</f>
        <v>#REF!</v>
      </c>
      <c r="FK2" t="e">
        <f>AND(#REF!,"AAAAAHPv/aY=")</f>
        <v>#REF!</v>
      </c>
      <c r="FL2" t="e">
        <f>AND(#REF!,"AAAAAHPv/ac=")</f>
        <v>#REF!</v>
      </c>
      <c r="FM2" t="e">
        <f>AND(#REF!,"AAAAAHPv/ag=")</f>
        <v>#REF!</v>
      </c>
      <c r="FN2" t="e">
        <f>AND(#REF!,"AAAAAHPv/ak=")</f>
        <v>#REF!</v>
      </c>
      <c r="FO2" t="e">
        <f>AND(#REF!,"AAAAAHPv/ao=")</f>
        <v>#REF!</v>
      </c>
      <c r="FP2" t="e">
        <f>AND(#REF!,"AAAAAHPv/as=")</f>
        <v>#REF!</v>
      </c>
      <c r="FQ2" t="e">
        <f>AND(#REF!,"AAAAAHPv/aw=")</f>
        <v>#REF!</v>
      </c>
      <c r="FR2" t="e">
        <f>AND(#REF!,"AAAAAHPv/a0=")</f>
        <v>#REF!</v>
      </c>
      <c r="FS2" t="e">
        <f>AND(#REF!,"AAAAAHPv/a4=")</f>
        <v>#REF!</v>
      </c>
      <c r="FT2" t="e">
        <f>AND(#REF!,"AAAAAHPv/a8=")</f>
        <v>#REF!</v>
      </c>
      <c r="FU2" t="e">
        <f>AND(#REF!,"AAAAAHPv/bA=")</f>
        <v>#REF!</v>
      </c>
      <c r="FV2" t="e">
        <f>IF(#REF!,"AAAAAHPv/bE=",0)</f>
        <v>#REF!</v>
      </c>
      <c r="FW2" t="e">
        <f>AND(#REF!,"AAAAAHPv/bI=")</f>
        <v>#REF!</v>
      </c>
      <c r="FX2" t="e">
        <f>AND(#REF!,"AAAAAHPv/bM=")</f>
        <v>#REF!</v>
      </c>
      <c r="FY2" t="e">
        <f>AND(#REF!,"AAAAAHPv/bQ=")</f>
        <v>#REF!</v>
      </c>
      <c r="FZ2" t="e">
        <f>AND(#REF!,"AAAAAHPv/bU=")</f>
        <v>#REF!</v>
      </c>
      <c r="GA2" t="e">
        <f>AND(#REF!,"AAAAAHPv/bY=")</f>
        <v>#REF!</v>
      </c>
      <c r="GB2" t="e">
        <f>AND(#REF!,"AAAAAHPv/bc=")</f>
        <v>#REF!</v>
      </c>
      <c r="GC2" t="e">
        <f>AND(#REF!,"AAAAAHPv/bg=")</f>
        <v>#REF!</v>
      </c>
      <c r="GD2" t="e">
        <f>AND(#REF!,"AAAAAHPv/bk=")</f>
        <v>#REF!</v>
      </c>
      <c r="GE2" t="e">
        <f>AND(#REF!,"AAAAAHPv/bo=")</f>
        <v>#REF!</v>
      </c>
      <c r="GF2" t="e">
        <f>AND(#REF!,"AAAAAHPv/bs=")</f>
        <v>#REF!</v>
      </c>
      <c r="GG2" t="e">
        <f>AND(#REF!,"AAAAAHPv/bw=")</f>
        <v>#REF!</v>
      </c>
      <c r="GH2" t="e">
        <f>IF(#REF!,"AAAAAHPv/b0=",0)</f>
        <v>#REF!</v>
      </c>
      <c r="GI2" t="e">
        <f>AND(#REF!,"AAAAAHPv/b4=")</f>
        <v>#REF!</v>
      </c>
      <c r="GJ2" t="e">
        <f>AND(#REF!,"AAAAAHPv/b8=")</f>
        <v>#REF!</v>
      </c>
      <c r="GK2" t="e">
        <f>AND(#REF!,"AAAAAHPv/cA=")</f>
        <v>#REF!</v>
      </c>
      <c r="GL2" t="e">
        <f>AND(#REF!,"AAAAAHPv/cE=")</f>
        <v>#REF!</v>
      </c>
      <c r="GM2" t="e">
        <f>AND(#REF!,"AAAAAHPv/cI=")</f>
        <v>#REF!</v>
      </c>
      <c r="GN2" t="e">
        <f>AND(#REF!,"AAAAAHPv/cM=")</f>
        <v>#REF!</v>
      </c>
      <c r="GO2" t="e">
        <f>AND(#REF!,"AAAAAHPv/cQ=")</f>
        <v>#REF!</v>
      </c>
      <c r="GP2" t="e">
        <f>AND(#REF!,"AAAAAHPv/cU=")</f>
        <v>#REF!</v>
      </c>
      <c r="GQ2" t="e">
        <f>AND(#REF!,"AAAAAHPv/cY=")</f>
        <v>#REF!</v>
      </c>
      <c r="GR2" t="e">
        <f>AND(#REF!,"AAAAAHPv/cc=")</f>
        <v>#REF!</v>
      </c>
      <c r="GS2" t="e">
        <f>AND(#REF!,"AAAAAHPv/cg=")</f>
        <v>#REF!</v>
      </c>
      <c r="GT2" t="e">
        <f>IF(#REF!,"AAAAAHPv/ck=",0)</f>
        <v>#REF!</v>
      </c>
      <c r="GU2" t="e">
        <f>AND(#REF!,"AAAAAHPv/co=")</f>
        <v>#REF!</v>
      </c>
      <c r="GV2" t="e">
        <f>AND(#REF!,"AAAAAHPv/cs=")</f>
        <v>#REF!</v>
      </c>
      <c r="GW2" t="e">
        <f>AND(#REF!,"AAAAAHPv/cw=")</f>
        <v>#REF!</v>
      </c>
      <c r="GX2" t="e">
        <f>AND(#REF!,"AAAAAHPv/c0=")</f>
        <v>#REF!</v>
      </c>
      <c r="GY2" t="e">
        <f>AND(#REF!,"AAAAAHPv/c4=")</f>
        <v>#REF!</v>
      </c>
      <c r="GZ2" t="e">
        <f>AND(#REF!,"AAAAAHPv/c8=")</f>
        <v>#REF!</v>
      </c>
      <c r="HA2" t="e">
        <f>AND(#REF!,"AAAAAHPv/dA=")</f>
        <v>#REF!</v>
      </c>
      <c r="HB2" t="e">
        <f>AND(#REF!,"AAAAAHPv/dE=")</f>
        <v>#REF!</v>
      </c>
      <c r="HC2" t="e">
        <f>AND(#REF!,"AAAAAHPv/dI=")</f>
        <v>#REF!</v>
      </c>
      <c r="HD2" t="e">
        <f>AND(#REF!,"AAAAAHPv/dM=")</f>
        <v>#REF!</v>
      </c>
      <c r="HE2" t="e">
        <f>AND(#REF!,"AAAAAHPv/dQ=")</f>
        <v>#REF!</v>
      </c>
      <c r="HF2" t="e">
        <f>IF(#REF!,"AAAAAHPv/dU=",0)</f>
        <v>#REF!</v>
      </c>
      <c r="HG2" t="e">
        <f>AND(#REF!,"AAAAAHPv/dY=")</f>
        <v>#REF!</v>
      </c>
      <c r="HH2" t="e">
        <f>AND(#REF!,"AAAAAHPv/dc=")</f>
        <v>#REF!</v>
      </c>
      <c r="HI2" t="e">
        <f>AND(#REF!,"AAAAAHPv/dg=")</f>
        <v>#REF!</v>
      </c>
      <c r="HJ2" t="e">
        <f>AND(#REF!,"AAAAAHPv/dk=")</f>
        <v>#REF!</v>
      </c>
      <c r="HK2" t="e">
        <f>AND(#REF!,"AAAAAHPv/do=")</f>
        <v>#REF!</v>
      </c>
      <c r="HL2" t="e">
        <f>AND(#REF!,"AAAAAHPv/ds=")</f>
        <v>#REF!</v>
      </c>
      <c r="HM2" t="e">
        <f>AND(#REF!,"AAAAAHPv/dw=")</f>
        <v>#REF!</v>
      </c>
      <c r="HN2" t="e">
        <f>AND(#REF!,"AAAAAHPv/d0=")</f>
        <v>#REF!</v>
      </c>
      <c r="HO2" t="e">
        <f>AND(#REF!,"AAAAAHPv/d4=")</f>
        <v>#REF!</v>
      </c>
      <c r="HP2" t="e">
        <f>AND(#REF!,"AAAAAHPv/d8=")</f>
        <v>#REF!</v>
      </c>
      <c r="HQ2" t="e">
        <f>AND(#REF!,"AAAAAHPv/eA=")</f>
        <v>#REF!</v>
      </c>
      <c r="HR2" t="e">
        <f>IF(#REF!,"AAAAAHPv/eE=",0)</f>
        <v>#REF!</v>
      </c>
      <c r="HS2" t="e">
        <f>AND(#REF!,"AAAAAHPv/eI=")</f>
        <v>#REF!</v>
      </c>
      <c r="HT2" t="e">
        <f>AND(#REF!,"AAAAAHPv/eM=")</f>
        <v>#REF!</v>
      </c>
      <c r="HU2" t="e">
        <f>AND(#REF!,"AAAAAHPv/eQ=")</f>
        <v>#REF!</v>
      </c>
      <c r="HV2" t="e">
        <f>AND(#REF!,"AAAAAHPv/eU=")</f>
        <v>#REF!</v>
      </c>
      <c r="HW2" t="e">
        <f>AND(#REF!,"AAAAAHPv/eY=")</f>
        <v>#REF!</v>
      </c>
      <c r="HX2" t="e">
        <f>AND(#REF!,"AAAAAHPv/ec=")</f>
        <v>#REF!</v>
      </c>
      <c r="HY2" t="e">
        <f>AND(#REF!,"AAAAAHPv/eg=")</f>
        <v>#REF!</v>
      </c>
      <c r="HZ2" t="e">
        <f>AND(#REF!,"AAAAAHPv/ek=")</f>
        <v>#REF!</v>
      </c>
      <c r="IA2" t="e">
        <f>AND(#REF!,"AAAAAHPv/eo=")</f>
        <v>#REF!</v>
      </c>
      <c r="IB2" t="e">
        <f>AND(#REF!,"AAAAAHPv/es=")</f>
        <v>#REF!</v>
      </c>
      <c r="IC2" t="e">
        <f>AND(#REF!,"AAAAAHPv/ew=")</f>
        <v>#REF!</v>
      </c>
      <c r="ID2" t="e">
        <f>IF(#REF!,"AAAAAHPv/e0=",0)</f>
        <v>#REF!</v>
      </c>
      <c r="IE2" t="e">
        <f>AND(#REF!,"AAAAAHPv/e4=")</f>
        <v>#REF!</v>
      </c>
      <c r="IF2" t="e">
        <f>AND(#REF!,"AAAAAHPv/e8=")</f>
        <v>#REF!</v>
      </c>
      <c r="IG2" t="e">
        <f>AND(#REF!,"AAAAAHPv/fA=")</f>
        <v>#REF!</v>
      </c>
      <c r="IH2" t="e">
        <f>AND(#REF!,"AAAAAHPv/fE=")</f>
        <v>#REF!</v>
      </c>
      <c r="II2" t="e">
        <f>AND(#REF!,"AAAAAHPv/fI=")</f>
        <v>#REF!</v>
      </c>
      <c r="IJ2" t="e">
        <f>AND(#REF!,"AAAAAHPv/fM=")</f>
        <v>#REF!</v>
      </c>
      <c r="IK2" t="e">
        <f>AND(#REF!,"AAAAAHPv/fQ=")</f>
        <v>#REF!</v>
      </c>
      <c r="IL2" t="e">
        <f>AND(#REF!,"AAAAAHPv/fU=")</f>
        <v>#REF!</v>
      </c>
      <c r="IM2" t="e">
        <f>AND(#REF!,"AAAAAHPv/fY=")</f>
        <v>#REF!</v>
      </c>
      <c r="IN2" t="e">
        <f>AND(#REF!,"AAAAAHPv/fc=")</f>
        <v>#REF!</v>
      </c>
      <c r="IO2" t="e">
        <f>AND(#REF!,"AAAAAHPv/fg=")</f>
        <v>#REF!</v>
      </c>
      <c r="IP2" t="e">
        <f>IF(#REF!,"AAAAAHPv/fk=",0)</f>
        <v>#REF!</v>
      </c>
      <c r="IQ2" t="e">
        <f>AND(#REF!,"AAAAAHPv/fo=")</f>
        <v>#REF!</v>
      </c>
      <c r="IR2" t="e">
        <f>AND(#REF!,"AAAAAHPv/fs=")</f>
        <v>#REF!</v>
      </c>
      <c r="IS2" t="e">
        <f>AND(#REF!,"AAAAAHPv/fw=")</f>
        <v>#REF!</v>
      </c>
      <c r="IT2" t="e">
        <f>AND(#REF!,"AAAAAHPv/f0=")</f>
        <v>#REF!</v>
      </c>
      <c r="IU2" t="e">
        <f>AND(#REF!,"AAAAAHPv/f4=")</f>
        <v>#REF!</v>
      </c>
      <c r="IV2" t="e">
        <f>AND(#REF!,"AAAAAHPv/f8=")</f>
        <v>#REF!</v>
      </c>
    </row>
    <row r="3" spans="1:256" ht="12.75">
      <c r="A3" t="e">
        <f>AND(#REF!,"AAAAAD+t/wA=")</f>
        <v>#REF!</v>
      </c>
      <c r="B3" t="e">
        <f>AND(#REF!,"AAAAAD+t/wE=")</f>
        <v>#REF!</v>
      </c>
      <c r="C3" t="e">
        <f>AND(#REF!,"AAAAAD+t/wI=")</f>
        <v>#REF!</v>
      </c>
      <c r="D3" t="e">
        <f>AND(#REF!,"AAAAAD+t/wM=")</f>
        <v>#REF!</v>
      </c>
      <c r="E3" t="e">
        <f>AND(#REF!,"AAAAAD+t/wQ=")</f>
        <v>#REF!</v>
      </c>
      <c r="F3" t="e">
        <f>IF(#REF!,"AAAAAD+t/wU=",0)</f>
        <v>#REF!</v>
      </c>
      <c r="G3" t="e">
        <f>AND(#REF!,"AAAAAD+t/wY=")</f>
        <v>#REF!</v>
      </c>
      <c r="H3" t="e">
        <f>AND(#REF!,"AAAAAD+t/wc=")</f>
        <v>#REF!</v>
      </c>
      <c r="I3" t="e">
        <f>AND(#REF!,"AAAAAD+t/wg=")</f>
        <v>#REF!</v>
      </c>
      <c r="J3" t="e">
        <f>AND(#REF!,"AAAAAD+t/wk=")</f>
        <v>#REF!</v>
      </c>
      <c r="K3" t="e">
        <f>AND(#REF!,"AAAAAD+t/wo=")</f>
        <v>#REF!</v>
      </c>
      <c r="L3" t="e">
        <f>AND(#REF!,"AAAAAD+t/ws=")</f>
        <v>#REF!</v>
      </c>
      <c r="M3" t="e">
        <f>AND(#REF!,"AAAAAD+t/ww=")</f>
        <v>#REF!</v>
      </c>
      <c r="N3" t="e">
        <f>AND(#REF!,"AAAAAD+t/w0=")</f>
        <v>#REF!</v>
      </c>
      <c r="O3" t="e">
        <f>AND(#REF!,"AAAAAD+t/w4=")</f>
        <v>#REF!</v>
      </c>
      <c r="P3" t="e">
        <f>AND(#REF!,"AAAAAD+t/w8=")</f>
        <v>#REF!</v>
      </c>
      <c r="Q3" t="e">
        <f>AND(#REF!,"AAAAAD+t/xA=")</f>
        <v>#REF!</v>
      </c>
      <c r="R3" t="e">
        <f>IF(#REF!,"AAAAAD+t/xE=",0)</f>
        <v>#REF!</v>
      </c>
      <c r="S3" t="e">
        <f>AND(#REF!,"AAAAAD+t/xI=")</f>
        <v>#REF!</v>
      </c>
      <c r="T3" t="e">
        <f>AND(#REF!,"AAAAAD+t/xM=")</f>
        <v>#REF!</v>
      </c>
      <c r="U3" t="e">
        <f>AND(#REF!,"AAAAAD+t/xQ=")</f>
        <v>#REF!</v>
      </c>
      <c r="V3" t="e">
        <f>AND(#REF!,"AAAAAD+t/xU=")</f>
        <v>#REF!</v>
      </c>
      <c r="W3" t="e">
        <f>AND(#REF!,"AAAAAD+t/xY=")</f>
        <v>#REF!</v>
      </c>
      <c r="X3" t="e">
        <f>AND(#REF!,"AAAAAD+t/xc=")</f>
        <v>#REF!</v>
      </c>
      <c r="Y3" t="e">
        <f>AND(#REF!,"AAAAAD+t/xg=")</f>
        <v>#REF!</v>
      </c>
      <c r="Z3" t="e">
        <f>AND(#REF!,"AAAAAD+t/xk=")</f>
        <v>#REF!</v>
      </c>
      <c r="AA3" t="e">
        <f>AND(#REF!,"AAAAAD+t/xo=")</f>
        <v>#REF!</v>
      </c>
      <c r="AB3" t="e">
        <f>AND(#REF!,"AAAAAD+t/xs=")</f>
        <v>#REF!</v>
      </c>
      <c r="AC3" t="e">
        <f>AND(#REF!,"AAAAAD+t/xw=")</f>
        <v>#REF!</v>
      </c>
      <c r="AD3" t="e">
        <f>IF(#REF!,"AAAAAD+t/x0=",0)</f>
        <v>#REF!</v>
      </c>
      <c r="AE3" t="e">
        <f>AND(#REF!,"AAAAAD+t/x4=")</f>
        <v>#REF!</v>
      </c>
      <c r="AF3" t="e">
        <f>AND(#REF!,"AAAAAD+t/x8=")</f>
        <v>#REF!</v>
      </c>
      <c r="AG3" t="e">
        <f>AND(#REF!,"AAAAAD+t/yA=")</f>
        <v>#REF!</v>
      </c>
      <c r="AH3" t="e">
        <f>AND(#REF!,"AAAAAD+t/yE=")</f>
        <v>#REF!</v>
      </c>
      <c r="AI3" t="e">
        <f>AND(#REF!,"AAAAAD+t/yI=")</f>
        <v>#REF!</v>
      </c>
      <c r="AJ3" t="e">
        <f>AND(#REF!,"AAAAAD+t/yM=")</f>
        <v>#REF!</v>
      </c>
      <c r="AK3" t="e">
        <f>AND(#REF!,"AAAAAD+t/yQ=")</f>
        <v>#REF!</v>
      </c>
      <c r="AL3" t="e">
        <f>AND(#REF!,"AAAAAD+t/yU=")</f>
        <v>#REF!</v>
      </c>
      <c r="AM3" t="e">
        <f>AND(#REF!,"AAAAAD+t/yY=")</f>
        <v>#REF!</v>
      </c>
      <c r="AN3" t="e">
        <f>AND(#REF!,"AAAAAD+t/yc=")</f>
        <v>#REF!</v>
      </c>
      <c r="AO3" t="e">
        <f>AND(#REF!,"AAAAAD+t/yg=")</f>
        <v>#REF!</v>
      </c>
      <c r="AP3" t="e">
        <f>IF(#REF!,"AAAAAD+t/yk=",0)</f>
        <v>#REF!</v>
      </c>
      <c r="AQ3" t="e">
        <f>AND(#REF!,"AAAAAD+t/yo=")</f>
        <v>#REF!</v>
      </c>
      <c r="AR3" t="e">
        <f>AND(#REF!,"AAAAAD+t/ys=")</f>
        <v>#REF!</v>
      </c>
      <c r="AS3" t="e">
        <f>AND(#REF!,"AAAAAD+t/yw=")</f>
        <v>#REF!</v>
      </c>
      <c r="AT3" t="e">
        <f>AND(#REF!,"AAAAAD+t/y0=")</f>
        <v>#REF!</v>
      </c>
      <c r="AU3" t="e">
        <f>AND(#REF!,"AAAAAD+t/y4=")</f>
        <v>#REF!</v>
      </c>
      <c r="AV3" t="e">
        <f>AND(#REF!,"AAAAAD+t/y8=")</f>
        <v>#REF!</v>
      </c>
      <c r="AW3" t="e">
        <f>AND(#REF!,"AAAAAD+t/zA=")</f>
        <v>#REF!</v>
      </c>
      <c r="AX3" t="e">
        <f>AND(#REF!,"AAAAAD+t/zE=")</f>
        <v>#REF!</v>
      </c>
      <c r="AY3" t="e">
        <f>AND(#REF!,"AAAAAD+t/zI=")</f>
        <v>#REF!</v>
      </c>
      <c r="AZ3" t="e">
        <f>AND(#REF!,"AAAAAD+t/zM=")</f>
        <v>#REF!</v>
      </c>
      <c r="BA3" t="e">
        <f>AND(#REF!,"AAAAAD+t/zQ=")</f>
        <v>#REF!</v>
      </c>
      <c r="BB3" t="e">
        <f>IF(#REF!,"AAAAAD+t/zU=",0)</f>
        <v>#REF!</v>
      </c>
      <c r="BC3" t="e">
        <f>AND(#REF!,"AAAAAD+t/zY=")</f>
        <v>#REF!</v>
      </c>
      <c r="BD3" t="e">
        <f>AND(#REF!,"AAAAAD+t/zc=")</f>
        <v>#REF!</v>
      </c>
      <c r="BE3" t="e">
        <f>AND(#REF!,"AAAAAD+t/zg=")</f>
        <v>#REF!</v>
      </c>
      <c r="BF3" t="e">
        <f>AND(#REF!,"AAAAAD+t/zk=")</f>
        <v>#REF!</v>
      </c>
      <c r="BG3" t="e">
        <f>AND(#REF!,"AAAAAD+t/zo=")</f>
        <v>#REF!</v>
      </c>
      <c r="BH3" t="e">
        <f>AND(#REF!,"AAAAAD+t/zs=")</f>
        <v>#REF!</v>
      </c>
      <c r="BI3" t="e">
        <f>AND(#REF!,"AAAAAD+t/zw=")</f>
        <v>#REF!</v>
      </c>
      <c r="BJ3" t="e">
        <f>AND(#REF!,"AAAAAD+t/z0=")</f>
        <v>#REF!</v>
      </c>
      <c r="BK3" t="e">
        <f>AND(#REF!,"AAAAAD+t/z4=")</f>
        <v>#REF!</v>
      </c>
      <c r="BL3" t="e">
        <f>AND(#REF!,"AAAAAD+t/z8=")</f>
        <v>#REF!</v>
      </c>
      <c r="BM3" t="e">
        <f>AND(#REF!,"AAAAAD+t/0A=")</f>
        <v>#REF!</v>
      </c>
      <c r="BN3" t="e">
        <f>IF(#REF!,"AAAAAD+t/0E=",0)</f>
        <v>#REF!</v>
      </c>
      <c r="BO3" t="e">
        <f>AND(#REF!,"AAAAAD+t/0I=")</f>
        <v>#REF!</v>
      </c>
      <c r="BP3" t="e">
        <f>AND(#REF!,"AAAAAD+t/0M=")</f>
        <v>#REF!</v>
      </c>
      <c r="BQ3" t="e">
        <f>AND(#REF!,"AAAAAD+t/0Q=")</f>
        <v>#REF!</v>
      </c>
      <c r="BR3" t="e">
        <f>AND(#REF!,"AAAAAD+t/0U=")</f>
        <v>#REF!</v>
      </c>
      <c r="BS3" t="e">
        <f>AND(#REF!,"AAAAAD+t/0Y=")</f>
        <v>#REF!</v>
      </c>
      <c r="BT3" t="e">
        <f>AND(#REF!,"AAAAAD+t/0c=")</f>
        <v>#REF!</v>
      </c>
      <c r="BU3" t="e">
        <f>AND(#REF!,"AAAAAD+t/0g=")</f>
        <v>#REF!</v>
      </c>
      <c r="BV3" t="e">
        <f>AND(#REF!,"AAAAAD+t/0k=")</f>
        <v>#REF!</v>
      </c>
      <c r="BW3" t="e">
        <f>AND(#REF!,"AAAAAD+t/0o=")</f>
        <v>#REF!</v>
      </c>
      <c r="BX3" t="e">
        <f>AND(#REF!,"AAAAAD+t/0s=")</f>
        <v>#REF!</v>
      </c>
      <c r="BY3" t="e">
        <f>AND(#REF!,"AAAAAD+t/0w=")</f>
        <v>#REF!</v>
      </c>
      <c r="BZ3" t="e">
        <f>IF(#REF!,"AAAAAD+t/00=",0)</f>
        <v>#REF!</v>
      </c>
      <c r="CA3" t="e">
        <f>AND(#REF!,"AAAAAD+t/04=")</f>
        <v>#REF!</v>
      </c>
      <c r="CB3" t="e">
        <f>AND(#REF!,"AAAAAD+t/08=")</f>
        <v>#REF!</v>
      </c>
      <c r="CC3" t="e">
        <f>AND(#REF!,"AAAAAD+t/1A=")</f>
        <v>#REF!</v>
      </c>
      <c r="CD3" t="e">
        <f>AND(#REF!,"AAAAAD+t/1E=")</f>
        <v>#REF!</v>
      </c>
      <c r="CE3" t="e">
        <f>AND(#REF!,"AAAAAD+t/1I=")</f>
        <v>#REF!</v>
      </c>
      <c r="CF3" t="e">
        <f>AND(#REF!,"AAAAAD+t/1M=")</f>
        <v>#REF!</v>
      </c>
      <c r="CG3" t="e">
        <f>AND(#REF!,"AAAAAD+t/1Q=")</f>
        <v>#REF!</v>
      </c>
      <c r="CH3" t="e">
        <f>AND(#REF!,"AAAAAD+t/1U=")</f>
        <v>#REF!</v>
      </c>
      <c r="CI3" t="e">
        <f>AND(#REF!,"AAAAAD+t/1Y=")</f>
        <v>#REF!</v>
      </c>
      <c r="CJ3" t="e">
        <f>AND(#REF!,"AAAAAD+t/1c=")</f>
        <v>#REF!</v>
      </c>
      <c r="CK3" t="e">
        <f>AND(#REF!,"AAAAAD+t/1g=")</f>
        <v>#REF!</v>
      </c>
      <c r="CL3" t="e">
        <f>IF(#REF!,"AAAAAD+t/1k=",0)</f>
        <v>#REF!</v>
      </c>
      <c r="CM3" t="e">
        <f>AND(#REF!,"AAAAAD+t/1o=")</f>
        <v>#REF!</v>
      </c>
      <c r="CN3" t="e">
        <f>AND(#REF!,"AAAAAD+t/1s=")</f>
        <v>#REF!</v>
      </c>
      <c r="CO3" t="e">
        <f>AND(#REF!,"AAAAAD+t/1w=")</f>
        <v>#REF!</v>
      </c>
      <c r="CP3" t="e">
        <f>AND(#REF!,"AAAAAD+t/10=")</f>
        <v>#REF!</v>
      </c>
      <c r="CQ3" t="e">
        <f>AND(#REF!,"AAAAAD+t/14=")</f>
        <v>#REF!</v>
      </c>
      <c r="CR3" t="e">
        <f>AND(#REF!,"AAAAAD+t/18=")</f>
        <v>#REF!</v>
      </c>
      <c r="CS3" t="e">
        <f>AND(#REF!,"AAAAAD+t/2A=")</f>
        <v>#REF!</v>
      </c>
      <c r="CT3" t="e">
        <f>AND(#REF!,"AAAAAD+t/2E=")</f>
        <v>#REF!</v>
      </c>
      <c r="CU3" t="e">
        <f>AND(#REF!,"AAAAAD+t/2I=")</f>
        <v>#REF!</v>
      </c>
      <c r="CV3" t="e">
        <f>AND(#REF!,"AAAAAD+t/2M=")</f>
        <v>#REF!</v>
      </c>
      <c r="CW3" t="e">
        <f>AND(#REF!,"AAAAAD+t/2Q=")</f>
        <v>#REF!</v>
      </c>
      <c r="CX3" t="e">
        <f>IF(#REF!,"AAAAAD+t/2U=",0)</f>
        <v>#REF!</v>
      </c>
      <c r="CY3" t="e">
        <f>AND(#REF!,"AAAAAD+t/2Y=")</f>
        <v>#REF!</v>
      </c>
      <c r="CZ3" t="e">
        <f>AND(#REF!,"AAAAAD+t/2c=")</f>
        <v>#REF!</v>
      </c>
      <c r="DA3" t="e">
        <f>AND(#REF!,"AAAAAD+t/2g=")</f>
        <v>#REF!</v>
      </c>
      <c r="DB3" t="e">
        <f>AND(#REF!,"AAAAAD+t/2k=")</f>
        <v>#REF!</v>
      </c>
      <c r="DC3" t="e">
        <f>AND(#REF!,"AAAAAD+t/2o=")</f>
        <v>#REF!</v>
      </c>
      <c r="DD3" t="e">
        <f>AND(#REF!,"AAAAAD+t/2s=")</f>
        <v>#REF!</v>
      </c>
      <c r="DE3" t="e">
        <f>AND(#REF!,"AAAAAD+t/2w=")</f>
        <v>#REF!</v>
      </c>
      <c r="DF3" t="e">
        <f>AND(#REF!,"AAAAAD+t/20=")</f>
        <v>#REF!</v>
      </c>
      <c r="DG3" t="e">
        <f>AND(#REF!,"AAAAAD+t/24=")</f>
        <v>#REF!</v>
      </c>
      <c r="DH3" t="e">
        <f>AND(#REF!,"AAAAAD+t/28=")</f>
        <v>#REF!</v>
      </c>
      <c r="DI3" t="e">
        <f>AND(#REF!,"AAAAAD+t/3A=")</f>
        <v>#REF!</v>
      </c>
      <c r="DJ3" t="e">
        <f>IF(#REF!,"AAAAAD+t/3E=",0)</f>
        <v>#REF!</v>
      </c>
      <c r="DK3" t="e">
        <f>AND(#REF!,"AAAAAD+t/3I=")</f>
        <v>#REF!</v>
      </c>
      <c r="DL3" t="e">
        <f>AND(#REF!,"AAAAAD+t/3M=")</f>
        <v>#REF!</v>
      </c>
      <c r="DM3" t="e">
        <f>AND(#REF!,"AAAAAD+t/3Q=")</f>
        <v>#REF!</v>
      </c>
      <c r="DN3" t="e">
        <f>AND(#REF!,"AAAAAD+t/3U=")</f>
        <v>#REF!</v>
      </c>
      <c r="DO3" t="e">
        <f>AND(#REF!,"AAAAAD+t/3Y=")</f>
        <v>#REF!</v>
      </c>
      <c r="DP3" t="e">
        <f>AND(#REF!,"AAAAAD+t/3c=")</f>
        <v>#REF!</v>
      </c>
      <c r="DQ3" t="e">
        <f>AND(#REF!,"AAAAAD+t/3g=")</f>
        <v>#REF!</v>
      </c>
      <c r="DR3" t="e">
        <f>AND(#REF!,"AAAAAD+t/3k=")</f>
        <v>#REF!</v>
      </c>
      <c r="DS3" t="e">
        <f>AND(#REF!,"AAAAAD+t/3o=")</f>
        <v>#REF!</v>
      </c>
      <c r="DT3" t="e">
        <f>AND(#REF!,"AAAAAD+t/3s=")</f>
        <v>#REF!</v>
      </c>
      <c r="DU3" t="e">
        <f>AND(#REF!,"AAAAAD+t/3w=")</f>
        <v>#REF!</v>
      </c>
      <c r="DV3" t="e">
        <f>IF(#REF!,"AAAAAD+t/30=",0)</f>
        <v>#REF!</v>
      </c>
      <c r="DW3" t="e">
        <f>AND(#REF!,"AAAAAD+t/34=")</f>
        <v>#REF!</v>
      </c>
      <c r="DX3" t="e">
        <f>AND(#REF!,"AAAAAD+t/38=")</f>
        <v>#REF!</v>
      </c>
      <c r="DY3" t="e">
        <f>AND(#REF!,"AAAAAD+t/4A=")</f>
        <v>#REF!</v>
      </c>
      <c r="DZ3" t="e">
        <f>AND(#REF!,"AAAAAD+t/4E=")</f>
        <v>#REF!</v>
      </c>
      <c r="EA3" t="e">
        <f>AND(#REF!,"AAAAAD+t/4I=")</f>
        <v>#REF!</v>
      </c>
      <c r="EB3" t="e">
        <f>AND(#REF!,"AAAAAD+t/4M=")</f>
        <v>#REF!</v>
      </c>
      <c r="EC3" t="e">
        <f>AND(#REF!,"AAAAAD+t/4Q=")</f>
        <v>#REF!</v>
      </c>
      <c r="ED3" t="e">
        <f>AND(#REF!,"AAAAAD+t/4U=")</f>
        <v>#REF!</v>
      </c>
      <c r="EE3" t="e">
        <f>AND(#REF!,"AAAAAD+t/4Y=")</f>
        <v>#REF!</v>
      </c>
      <c r="EF3" t="e">
        <f>AND(#REF!,"AAAAAD+t/4c=")</f>
        <v>#REF!</v>
      </c>
      <c r="EG3" t="e">
        <f>AND(#REF!,"AAAAAD+t/4g=")</f>
        <v>#REF!</v>
      </c>
      <c r="EH3" t="e">
        <f>IF(#REF!,"AAAAAD+t/4k=",0)</f>
        <v>#REF!</v>
      </c>
      <c r="EI3" t="e">
        <f>AND(#REF!,"AAAAAD+t/4o=")</f>
        <v>#REF!</v>
      </c>
      <c r="EJ3" t="e">
        <f>AND(#REF!,"AAAAAD+t/4s=")</f>
        <v>#REF!</v>
      </c>
      <c r="EK3" t="e">
        <f>AND(#REF!,"AAAAAD+t/4w=")</f>
        <v>#REF!</v>
      </c>
      <c r="EL3" t="e">
        <f>AND(#REF!,"AAAAAD+t/40=")</f>
        <v>#REF!</v>
      </c>
      <c r="EM3" t="e">
        <f>AND(#REF!,"AAAAAD+t/44=")</f>
        <v>#REF!</v>
      </c>
      <c r="EN3" t="e">
        <f>AND(#REF!,"AAAAAD+t/48=")</f>
        <v>#REF!</v>
      </c>
      <c r="EO3" t="e">
        <f>AND(#REF!,"AAAAAD+t/5A=")</f>
        <v>#REF!</v>
      </c>
      <c r="EP3" t="e">
        <f>AND(#REF!,"AAAAAD+t/5E=")</f>
        <v>#REF!</v>
      </c>
      <c r="EQ3" t="e">
        <f>AND(#REF!,"AAAAAD+t/5I=")</f>
        <v>#REF!</v>
      </c>
      <c r="ER3" t="e">
        <f>AND(#REF!,"AAAAAD+t/5M=")</f>
        <v>#REF!</v>
      </c>
      <c r="ES3" t="e">
        <f>AND(#REF!,"AAAAAD+t/5Q=")</f>
        <v>#REF!</v>
      </c>
      <c r="ET3" t="e">
        <f>IF(#REF!,"AAAAAD+t/5U=",0)</f>
        <v>#REF!</v>
      </c>
      <c r="EU3" t="e">
        <f>AND(#REF!,"AAAAAD+t/5Y=")</f>
        <v>#REF!</v>
      </c>
      <c r="EV3" t="e">
        <f>AND(#REF!,"AAAAAD+t/5c=")</f>
        <v>#REF!</v>
      </c>
      <c r="EW3" t="e">
        <f>AND(#REF!,"AAAAAD+t/5g=")</f>
        <v>#REF!</v>
      </c>
      <c r="EX3" t="e">
        <f>AND(#REF!,"AAAAAD+t/5k=")</f>
        <v>#REF!</v>
      </c>
      <c r="EY3" t="e">
        <f>AND(#REF!,"AAAAAD+t/5o=")</f>
        <v>#REF!</v>
      </c>
      <c r="EZ3" t="e">
        <f>AND(#REF!,"AAAAAD+t/5s=")</f>
        <v>#REF!</v>
      </c>
      <c r="FA3" t="e">
        <f>AND(#REF!,"AAAAAD+t/5w=")</f>
        <v>#REF!</v>
      </c>
      <c r="FB3" t="e">
        <f>AND(#REF!,"AAAAAD+t/50=")</f>
        <v>#REF!</v>
      </c>
      <c r="FC3" t="e">
        <f>AND(#REF!,"AAAAAD+t/54=")</f>
        <v>#REF!</v>
      </c>
      <c r="FD3" t="e">
        <f>AND(#REF!,"AAAAAD+t/58=")</f>
        <v>#REF!</v>
      </c>
      <c r="FE3" t="e">
        <f>AND(#REF!,"AAAAAD+t/6A=")</f>
        <v>#REF!</v>
      </c>
      <c r="FF3" t="e">
        <f>IF(#REF!,"AAAAAD+t/6E=",0)</f>
        <v>#REF!</v>
      </c>
      <c r="FG3" t="e">
        <f>AND(#REF!,"AAAAAD+t/6I=")</f>
        <v>#REF!</v>
      </c>
      <c r="FH3" t="e">
        <f>AND(#REF!,"AAAAAD+t/6M=")</f>
        <v>#REF!</v>
      </c>
      <c r="FI3" t="e">
        <f>AND(#REF!,"AAAAAD+t/6Q=")</f>
        <v>#REF!</v>
      </c>
      <c r="FJ3" t="e">
        <f>AND(#REF!,"AAAAAD+t/6U=")</f>
        <v>#REF!</v>
      </c>
      <c r="FK3" t="e">
        <f>AND(#REF!,"AAAAAD+t/6Y=")</f>
        <v>#REF!</v>
      </c>
      <c r="FL3" t="e">
        <f>AND(#REF!,"AAAAAD+t/6c=")</f>
        <v>#REF!</v>
      </c>
      <c r="FM3" t="e">
        <f>AND(#REF!,"AAAAAD+t/6g=")</f>
        <v>#REF!</v>
      </c>
      <c r="FN3" t="e">
        <f>AND(#REF!,"AAAAAD+t/6k=")</f>
        <v>#REF!</v>
      </c>
      <c r="FO3" t="e">
        <f>AND(#REF!,"AAAAAD+t/6o=")</f>
        <v>#REF!</v>
      </c>
      <c r="FP3" t="e">
        <f>AND(#REF!,"AAAAAD+t/6s=")</f>
        <v>#REF!</v>
      </c>
      <c r="FQ3" t="e">
        <f>AND(#REF!,"AAAAAD+t/6w=")</f>
        <v>#REF!</v>
      </c>
      <c r="FR3" t="e">
        <f>IF(#REF!,"AAAAAD+t/60=",0)</f>
        <v>#REF!</v>
      </c>
      <c r="FS3" t="e">
        <f>AND(#REF!,"AAAAAD+t/64=")</f>
        <v>#REF!</v>
      </c>
      <c r="FT3" t="e">
        <f>AND(#REF!,"AAAAAD+t/68=")</f>
        <v>#REF!</v>
      </c>
      <c r="FU3" t="e">
        <f>AND(#REF!,"AAAAAD+t/7A=")</f>
        <v>#REF!</v>
      </c>
      <c r="FV3" t="e">
        <f>AND(#REF!,"AAAAAD+t/7E=")</f>
        <v>#REF!</v>
      </c>
      <c r="FW3" t="e">
        <f>AND(#REF!,"AAAAAD+t/7I=")</f>
        <v>#REF!</v>
      </c>
      <c r="FX3" t="e">
        <f>AND(#REF!,"AAAAAD+t/7M=")</f>
        <v>#REF!</v>
      </c>
      <c r="FY3" t="e">
        <f>AND(#REF!,"AAAAAD+t/7Q=")</f>
        <v>#REF!</v>
      </c>
      <c r="FZ3" t="e">
        <f>AND(#REF!,"AAAAAD+t/7U=")</f>
        <v>#REF!</v>
      </c>
      <c r="GA3" t="e">
        <f>AND(#REF!,"AAAAAD+t/7Y=")</f>
        <v>#REF!</v>
      </c>
      <c r="GB3" t="e">
        <f>AND(#REF!,"AAAAAD+t/7c=")</f>
        <v>#REF!</v>
      </c>
      <c r="GC3" t="e">
        <f>AND(#REF!,"AAAAAD+t/7g=")</f>
        <v>#REF!</v>
      </c>
      <c r="GD3" t="e">
        <f>IF(#REF!,"AAAAAD+t/7k=",0)</f>
        <v>#REF!</v>
      </c>
      <c r="GE3" t="e">
        <f>AND(#REF!,"AAAAAD+t/7o=")</f>
        <v>#REF!</v>
      </c>
      <c r="GF3" t="e">
        <f>AND(#REF!,"AAAAAD+t/7s=")</f>
        <v>#REF!</v>
      </c>
      <c r="GG3" t="e">
        <f>AND(#REF!,"AAAAAD+t/7w=")</f>
        <v>#REF!</v>
      </c>
      <c r="GH3" t="e">
        <f>AND(#REF!,"AAAAAD+t/70=")</f>
        <v>#REF!</v>
      </c>
      <c r="GI3" t="e">
        <f>AND(#REF!,"AAAAAD+t/74=")</f>
        <v>#REF!</v>
      </c>
      <c r="GJ3" t="e">
        <f>AND(#REF!,"AAAAAD+t/78=")</f>
        <v>#REF!</v>
      </c>
      <c r="GK3" t="e">
        <f>AND(#REF!,"AAAAAD+t/8A=")</f>
        <v>#REF!</v>
      </c>
      <c r="GL3" t="e">
        <f>AND(#REF!,"AAAAAD+t/8E=")</f>
        <v>#REF!</v>
      </c>
      <c r="GM3" t="e">
        <f>AND(#REF!,"AAAAAD+t/8I=")</f>
        <v>#REF!</v>
      </c>
      <c r="GN3" t="e">
        <f>AND(#REF!,"AAAAAD+t/8M=")</f>
        <v>#REF!</v>
      </c>
      <c r="GO3" t="e">
        <f>AND(#REF!,"AAAAAD+t/8Q=")</f>
        <v>#REF!</v>
      </c>
      <c r="GP3" t="e">
        <f>IF(#REF!,"AAAAAD+t/8U=",0)</f>
        <v>#REF!</v>
      </c>
      <c r="GQ3" t="e">
        <f>AND(#REF!,"AAAAAD+t/8Y=")</f>
        <v>#REF!</v>
      </c>
      <c r="GR3" t="e">
        <f>AND(#REF!,"AAAAAD+t/8c=")</f>
        <v>#REF!</v>
      </c>
      <c r="GS3" t="e">
        <f>AND(#REF!,"AAAAAD+t/8g=")</f>
        <v>#REF!</v>
      </c>
      <c r="GT3" t="e">
        <f>AND(#REF!,"AAAAAD+t/8k=")</f>
        <v>#REF!</v>
      </c>
      <c r="GU3" t="e">
        <f>AND(#REF!,"AAAAAD+t/8o=")</f>
        <v>#REF!</v>
      </c>
      <c r="GV3" t="e">
        <f>AND(#REF!,"AAAAAD+t/8s=")</f>
        <v>#REF!</v>
      </c>
      <c r="GW3" t="e">
        <f>AND(#REF!,"AAAAAD+t/8w=")</f>
        <v>#REF!</v>
      </c>
      <c r="GX3" t="e">
        <f>AND(#REF!,"AAAAAD+t/80=")</f>
        <v>#REF!</v>
      </c>
      <c r="GY3" t="e">
        <f>AND(#REF!,"AAAAAD+t/84=")</f>
        <v>#REF!</v>
      </c>
      <c r="GZ3" t="e">
        <f>AND(#REF!,"AAAAAD+t/88=")</f>
        <v>#REF!</v>
      </c>
      <c r="HA3" t="e">
        <f>AND(#REF!,"AAAAAD+t/9A=")</f>
        <v>#REF!</v>
      </c>
      <c r="HB3" t="e">
        <f>IF(#REF!,"AAAAAD+t/9E=",0)</f>
        <v>#REF!</v>
      </c>
      <c r="HC3" t="e">
        <f>AND(#REF!,"AAAAAD+t/9I=")</f>
        <v>#REF!</v>
      </c>
      <c r="HD3" t="e">
        <f>AND(#REF!,"AAAAAD+t/9M=")</f>
        <v>#REF!</v>
      </c>
      <c r="HE3" t="e">
        <f>AND(#REF!,"AAAAAD+t/9Q=")</f>
        <v>#REF!</v>
      </c>
      <c r="HF3" t="e">
        <f>AND(#REF!,"AAAAAD+t/9U=")</f>
        <v>#REF!</v>
      </c>
      <c r="HG3" t="e">
        <f>AND(#REF!,"AAAAAD+t/9Y=")</f>
        <v>#REF!</v>
      </c>
      <c r="HH3" t="e">
        <f>AND(#REF!,"AAAAAD+t/9c=")</f>
        <v>#REF!</v>
      </c>
      <c r="HI3" t="e">
        <f>AND(#REF!,"AAAAAD+t/9g=")</f>
        <v>#REF!</v>
      </c>
      <c r="HJ3" t="e">
        <f>AND(#REF!,"AAAAAD+t/9k=")</f>
        <v>#REF!</v>
      </c>
      <c r="HK3" t="e">
        <f>AND(#REF!,"AAAAAD+t/9o=")</f>
        <v>#REF!</v>
      </c>
      <c r="HL3" t="e">
        <f>AND(#REF!,"AAAAAD+t/9s=")</f>
        <v>#REF!</v>
      </c>
      <c r="HM3" t="e">
        <f>AND(#REF!,"AAAAAD+t/9w=")</f>
        <v>#REF!</v>
      </c>
      <c r="HN3" t="e">
        <f>IF(#REF!,"AAAAAD+t/90=",0)</f>
        <v>#REF!</v>
      </c>
      <c r="HO3" t="e">
        <f>AND(#REF!,"AAAAAD+t/94=")</f>
        <v>#REF!</v>
      </c>
      <c r="HP3" t="e">
        <f>AND(#REF!,"AAAAAD+t/98=")</f>
        <v>#REF!</v>
      </c>
      <c r="HQ3" t="e">
        <f>AND(#REF!,"AAAAAD+t/+A=")</f>
        <v>#REF!</v>
      </c>
      <c r="HR3" t="e">
        <f>AND(#REF!,"AAAAAD+t/+E=")</f>
        <v>#REF!</v>
      </c>
      <c r="HS3" t="e">
        <f>AND(#REF!,"AAAAAD+t/+I=")</f>
        <v>#REF!</v>
      </c>
      <c r="HT3" t="e">
        <f>AND(#REF!,"AAAAAD+t/+M=")</f>
        <v>#REF!</v>
      </c>
      <c r="HU3" t="e">
        <f>AND(#REF!,"AAAAAD+t/+Q=")</f>
        <v>#REF!</v>
      </c>
      <c r="HV3" t="e">
        <f>AND(#REF!,"AAAAAD+t/+U=")</f>
        <v>#REF!</v>
      </c>
      <c r="HW3" t="e">
        <f>AND(#REF!,"AAAAAD+t/+Y=")</f>
        <v>#REF!</v>
      </c>
      <c r="HX3" t="e">
        <f>AND(#REF!,"AAAAAD+t/+c=")</f>
        <v>#REF!</v>
      </c>
      <c r="HY3" t="e">
        <f>AND(#REF!,"AAAAAD+t/+g=")</f>
        <v>#REF!</v>
      </c>
      <c r="HZ3" t="e">
        <f>IF(#REF!,"AAAAAD+t/+k=",0)</f>
        <v>#REF!</v>
      </c>
      <c r="IA3" t="e">
        <f>AND(#REF!,"AAAAAD+t/+o=")</f>
        <v>#REF!</v>
      </c>
      <c r="IB3" t="e">
        <f>AND(#REF!,"AAAAAD+t/+s=")</f>
        <v>#REF!</v>
      </c>
      <c r="IC3" t="e">
        <f>AND(#REF!,"AAAAAD+t/+w=")</f>
        <v>#REF!</v>
      </c>
      <c r="ID3" t="e">
        <f>AND(#REF!,"AAAAAD+t/+0=")</f>
        <v>#REF!</v>
      </c>
      <c r="IE3" t="e">
        <f>AND(#REF!,"AAAAAD+t/+4=")</f>
        <v>#REF!</v>
      </c>
      <c r="IF3" t="e">
        <f>AND(#REF!,"AAAAAD+t/+8=")</f>
        <v>#REF!</v>
      </c>
      <c r="IG3" t="e">
        <f>AND(#REF!,"AAAAAD+t//A=")</f>
        <v>#REF!</v>
      </c>
      <c r="IH3" t="e">
        <f>AND(#REF!,"AAAAAD+t//E=")</f>
        <v>#REF!</v>
      </c>
      <c r="II3" t="e">
        <f>AND(#REF!,"AAAAAD+t//I=")</f>
        <v>#REF!</v>
      </c>
      <c r="IJ3" t="e">
        <f>AND(#REF!,"AAAAAD+t//M=")</f>
        <v>#REF!</v>
      </c>
      <c r="IK3" t="e">
        <f>AND(#REF!,"AAAAAD+t//Q=")</f>
        <v>#REF!</v>
      </c>
      <c r="IL3" t="e">
        <f>IF(#REF!,"AAAAAD+t//U=",0)</f>
        <v>#REF!</v>
      </c>
      <c r="IM3" t="e">
        <f>AND(#REF!,"AAAAAD+t//Y=")</f>
        <v>#REF!</v>
      </c>
      <c r="IN3" t="e">
        <f>AND(#REF!,"AAAAAD+t//c=")</f>
        <v>#REF!</v>
      </c>
      <c r="IO3" t="e">
        <f>AND(#REF!,"AAAAAD+t//g=")</f>
        <v>#REF!</v>
      </c>
      <c r="IP3" t="e">
        <f>AND(#REF!,"AAAAAD+t//k=")</f>
        <v>#REF!</v>
      </c>
      <c r="IQ3" t="e">
        <f>AND(#REF!,"AAAAAD+t//o=")</f>
        <v>#REF!</v>
      </c>
      <c r="IR3" t="e">
        <f>AND(#REF!,"AAAAAD+t//s=")</f>
        <v>#REF!</v>
      </c>
      <c r="IS3" t="e">
        <f>AND(#REF!,"AAAAAD+t//w=")</f>
        <v>#REF!</v>
      </c>
      <c r="IT3" t="e">
        <f>AND(#REF!,"AAAAAD+t//0=")</f>
        <v>#REF!</v>
      </c>
      <c r="IU3" t="e">
        <f>AND(#REF!,"AAAAAD+t//4=")</f>
        <v>#REF!</v>
      </c>
      <c r="IV3" t="e">
        <f>AND(#REF!,"AAAAAD+t//8=")</f>
        <v>#REF!</v>
      </c>
    </row>
    <row r="4" spans="1:96" ht="12.75">
      <c r="A4" t="e">
        <f>AND(#REF!,"AAAAAHrNfQA=")</f>
        <v>#REF!</v>
      </c>
      <c r="B4" t="e">
        <f>IF(#REF!,"AAAAAHrNfQE=",0)</f>
        <v>#REF!</v>
      </c>
      <c r="C4" t="e">
        <f>AND(#REF!,"AAAAAHrNfQI=")</f>
        <v>#REF!</v>
      </c>
      <c r="D4" t="e">
        <f>AND(#REF!,"AAAAAHrNfQM=")</f>
        <v>#REF!</v>
      </c>
      <c r="E4" t="e">
        <f>AND(#REF!,"AAAAAHrNfQQ=")</f>
        <v>#REF!</v>
      </c>
      <c r="F4" t="e">
        <f>AND(#REF!,"AAAAAHrNfQU=")</f>
        <v>#REF!</v>
      </c>
      <c r="G4" t="e">
        <f>AND(#REF!,"AAAAAHrNfQY=")</f>
        <v>#REF!</v>
      </c>
      <c r="H4" t="e">
        <f>AND(#REF!,"AAAAAHrNfQc=")</f>
        <v>#REF!</v>
      </c>
      <c r="I4" t="e">
        <f>AND(#REF!,"AAAAAHrNfQg=")</f>
        <v>#REF!</v>
      </c>
      <c r="J4" t="e">
        <f>AND(#REF!,"AAAAAHrNfQk=")</f>
        <v>#REF!</v>
      </c>
      <c r="K4" t="e">
        <f>AND(#REF!,"AAAAAHrNfQo=")</f>
        <v>#REF!</v>
      </c>
      <c r="L4" t="e">
        <f>AND(#REF!,"AAAAAHrNfQs=")</f>
        <v>#REF!</v>
      </c>
      <c r="M4" t="e">
        <f>AND(#REF!,"AAAAAHrNfQw=")</f>
        <v>#REF!</v>
      </c>
      <c r="N4" t="e">
        <f>IF(#REF!,"AAAAAHrNfQ0=",0)</f>
        <v>#REF!</v>
      </c>
      <c r="O4" t="e">
        <f>AND(#REF!,"AAAAAHrNfQ4=")</f>
        <v>#REF!</v>
      </c>
      <c r="P4" t="e">
        <f>AND(#REF!,"AAAAAHrNfQ8=")</f>
        <v>#REF!</v>
      </c>
      <c r="Q4" t="e">
        <f>AND(#REF!,"AAAAAHrNfRA=")</f>
        <v>#REF!</v>
      </c>
      <c r="R4" t="e">
        <f>AND(#REF!,"AAAAAHrNfRE=")</f>
        <v>#REF!</v>
      </c>
      <c r="S4" t="e">
        <f>AND(#REF!,"AAAAAHrNfRI=")</f>
        <v>#REF!</v>
      </c>
      <c r="T4" t="e">
        <f>AND(#REF!,"AAAAAHrNfRM=")</f>
        <v>#REF!</v>
      </c>
      <c r="U4" t="e">
        <f>AND(#REF!,"AAAAAHrNfRQ=")</f>
        <v>#REF!</v>
      </c>
      <c r="V4" t="e">
        <f>AND(#REF!,"AAAAAHrNfRU=")</f>
        <v>#REF!</v>
      </c>
      <c r="W4" t="e">
        <f>AND(#REF!,"AAAAAHrNfRY=")</f>
        <v>#REF!</v>
      </c>
      <c r="X4" t="e">
        <f>AND(#REF!,"AAAAAHrNfRc=")</f>
        <v>#REF!</v>
      </c>
      <c r="Y4" t="e">
        <f>AND(#REF!,"AAAAAHrNfRg=")</f>
        <v>#REF!</v>
      </c>
      <c r="Z4" t="e">
        <f>IF(#REF!,"AAAAAHrNfRk=",0)</f>
        <v>#REF!</v>
      </c>
      <c r="AA4" t="e">
        <f>AND(#REF!,"AAAAAHrNfRo=")</f>
        <v>#REF!</v>
      </c>
      <c r="AB4" t="e">
        <f>AND(#REF!,"AAAAAHrNfRs=")</f>
        <v>#REF!</v>
      </c>
      <c r="AC4" t="e">
        <f>AND(#REF!,"AAAAAHrNfRw=")</f>
        <v>#REF!</v>
      </c>
      <c r="AD4" t="e">
        <f>AND(#REF!,"AAAAAHrNfR0=")</f>
        <v>#REF!</v>
      </c>
      <c r="AE4" t="e">
        <f>AND(#REF!,"AAAAAHrNfR4=")</f>
        <v>#REF!</v>
      </c>
      <c r="AF4" t="e">
        <f>AND(#REF!,"AAAAAHrNfR8=")</f>
        <v>#REF!</v>
      </c>
      <c r="AG4" t="e">
        <f>AND(#REF!,"AAAAAHrNfSA=")</f>
        <v>#REF!</v>
      </c>
      <c r="AH4" t="e">
        <f>AND(#REF!,"AAAAAHrNfSE=")</f>
        <v>#REF!</v>
      </c>
      <c r="AI4" t="e">
        <f>AND(#REF!,"AAAAAHrNfSI=")</f>
        <v>#REF!</v>
      </c>
      <c r="AJ4" t="e">
        <f>AND(#REF!,"AAAAAHrNfSM=")</f>
        <v>#REF!</v>
      </c>
      <c r="AK4" t="e">
        <f>AND(#REF!,"AAAAAHrNfSQ=")</f>
        <v>#REF!</v>
      </c>
      <c r="AL4" t="e">
        <f>IF(#REF!,"AAAAAHrNfSU=",0)</f>
        <v>#REF!</v>
      </c>
      <c r="AM4" t="e">
        <f>AND(#REF!,"AAAAAHrNfSY=")</f>
        <v>#REF!</v>
      </c>
      <c r="AN4" t="e">
        <f>AND(#REF!,"AAAAAHrNfSc=")</f>
        <v>#REF!</v>
      </c>
      <c r="AO4" t="e">
        <f>AND(#REF!,"AAAAAHrNfSg=")</f>
        <v>#REF!</v>
      </c>
      <c r="AP4" t="e">
        <f>AND(#REF!,"AAAAAHrNfSk=")</f>
        <v>#REF!</v>
      </c>
      <c r="AQ4" t="e">
        <f>AND(#REF!,"AAAAAHrNfSo=")</f>
        <v>#REF!</v>
      </c>
      <c r="AR4" t="e">
        <f>AND(#REF!,"AAAAAHrNfSs=")</f>
        <v>#REF!</v>
      </c>
      <c r="AS4" t="e">
        <f>AND(#REF!,"AAAAAHrNfSw=")</f>
        <v>#REF!</v>
      </c>
      <c r="AT4" t="e">
        <f>AND(#REF!,"AAAAAHrNfS0=")</f>
        <v>#REF!</v>
      </c>
      <c r="AU4" t="e">
        <f>AND(#REF!,"AAAAAHrNfS4=")</f>
        <v>#REF!</v>
      </c>
      <c r="AV4" t="e">
        <f>AND(#REF!,"AAAAAHrNfS8=")</f>
        <v>#REF!</v>
      </c>
      <c r="AW4" t="e">
        <f>AND(#REF!,"AAAAAHrNfTA=")</f>
        <v>#REF!</v>
      </c>
      <c r="AX4" t="e">
        <f>IF(#REF!,"AAAAAHrNfTE=",0)</f>
        <v>#REF!</v>
      </c>
      <c r="AY4" t="e">
        <f>AND(#REF!,"AAAAAHrNfTI=")</f>
        <v>#REF!</v>
      </c>
      <c r="AZ4" t="e">
        <f>AND(#REF!,"AAAAAHrNfTM=")</f>
        <v>#REF!</v>
      </c>
      <c r="BA4" t="e">
        <f>AND(#REF!,"AAAAAHrNfTQ=")</f>
        <v>#REF!</v>
      </c>
      <c r="BB4" t="e">
        <f>AND(#REF!,"AAAAAHrNfTU=")</f>
        <v>#REF!</v>
      </c>
      <c r="BC4" t="e">
        <f>AND(#REF!,"AAAAAHrNfTY=")</f>
        <v>#REF!</v>
      </c>
      <c r="BD4" t="e">
        <f>AND(#REF!,"AAAAAHrNfTc=")</f>
        <v>#REF!</v>
      </c>
      <c r="BE4" t="e">
        <f>AND(#REF!,"AAAAAHrNfTg=")</f>
        <v>#REF!</v>
      </c>
      <c r="BF4" t="e">
        <f>AND(#REF!,"AAAAAHrNfTk=")</f>
        <v>#REF!</v>
      </c>
      <c r="BG4" t="e">
        <f>AND(#REF!,"AAAAAHrNfTo=")</f>
        <v>#REF!</v>
      </c>
      <c r="BH4" t="e">
        <f>AND(#REF!,"AAAAAHrNfTs=")</f>
        <v>#REF!</v>
      </c>
      <c r="BI4" t="e">
        <f>AND(#REF!,"AAAAAHrNfTw=")</f>
        <v>#REF!</v>
      </c>
      <c r="BJ4" t="e">
        <f>IF(#REF!,"AAAAAHrNfT0=",0)</f>
        <v>#REF!</v>
      </c>
      <c r="BK4" t="e">
        <f>AND(#REF!,"AAAAAHrNfT4=")</f>
        <v>#REF!</v>
      </c>
      <c r="BL4" t="e">
        <f>AND(#REF!,"AAAAAHrNfT8=")</f>
        <v>#REF!</v>
      </c>
      <c r="BM4" t="e">
        <f>AND(#REF!,"AAAAAHrNfUA=")</f>
        <v>#REF!</v>
      </c>
      <c r="BN4" t="e">
        <f>AND(#REF!,"AAAAAHrNfUE=")</f>
        <v>#REF!</v>
      </c>
      <c r="BO4" t="e">
        <f>AND(#REF!,"AAAAAHrNfUI=")</f>
        <v>#REF!</v>
      </c>
      <c r="BP4" t="e">
        <f>AND(#REF!,"AAAAAHrNfUM=")</f>
        <v>#REF!</v>
      </c>
      <c r="BQ4" t="e">
        <f>AND(#REF!,"AAAAAHrNfUQ=")</f>
        <v>#REF!</v>
      </c>
      <c r="BR4" t="e">
        <f>AND(#REF!,"AAAAAHrNfUU=")</f>
        <v>#REF!</v>
      </c>
      <c r="BS4" t="e">
        <f>IF(#REF!,"AAAAAHrNfUY=",0)</f>
        <v>#REF!</v>
      </c>
      <c r="BT4" t="e">
        <f>AND(#REF!,"AAAAAHrNfUc=")</f>
        <v>#REF!</v>
      </c>
      <c r="BU4" t="e">
        <f>AND(#REF!,"AAAAAHrNfUg=")</f>
        <v>#REF!</v>
      </c>
      <c r="BV4" t="e">
        <f>AND(#REF!,"AAAAAHrNfUk=")</f>
        <v>#REF!</v>
      </c>
      <c r="BW4" t="e">
        <f>AND(#REF!,"AAAAAHrNfUo=")</f>
        <v>#REF!</v>
      </c>
      <c r="BX4" t="e">
        <f>AND(#REF!,"AAAAAHrNfUs=")</f>
        <v>#REF!</v>
      </c>
      <c r="BY4" t="e">
        <f>AND(#REF!,"AAAAAHrNfUw=")</f>
        <v>#REF!</v>
      </c>
      <c r="BZ4" t="e">
        <f>AND(#REF!,"AAAAAHrNfU0=")</f>
        <v>#REF!</v>
      </c>
      <c r="CA4" t="e">
        <f>AND(#REF!,"AAAAAHrNfU4=")</f>
        <v>#REF!</v>
      </c>
      <c r="CB4" t="e">
        <f>IF(#REF!,"AAAAAHrNfU8=",0)</f>
        <v>#REF!</v>
      </c>
      <c r="CC4" t="e">
        <f>IF(#REF!,"AAAAAHrNfVA=",0)</f>
        <v>#REF!</v>
      </c>
      <c r="CD4" t="e">
        <f>IF(#REF!,"AAAAAHrNfVE=",0)</f>
        <v>#REF!</v>
      </c>
      <c r="CE4" t="e">
        <f>IF(#REF!,"AAAAAHrNfVI=",0)</f>
        <v>#REF!</v>
      </c>
      <c r="CF4" t="e">
        <f>IF(#REF!,"AAAAAHrNfVM=",0)</f>
        <v>#REF!</v>
      </c>
      <c r="CG4" t="e">
        <f>IF(#REF!,"AAAAAHrNfVQ=",0)</f>
        <v>#REF!</v>
      </c>
      <c r="CH4" t="e">
        <f>IF(#REF!,"AAAAAHrNfVU=",0)</f>
        <v>#REF!</v>
      </c>
      <c r="CI4" t="e">
        <f>IF(#REF!,"AAAAAHrNfVY=",0)</f>
        <v>#REF!</v>
      </c>
      <c r="CJ4" t="e">
        <f>IF(#REF!,"AAAAAHrNfVc=",0)</f>
        <v>#REF!</v>
      </c>
      <c r="CK4" t="e">
        <f>IF(#REF!,"AAAAAHrNfVg=",0)</f>
        <v>#REF!</v>
      </c>
      <c r="CL4" t="e">
        <f>IF(#REF!,"AAAAAHrNfVk=",0)</f>
        <v>#REF!</v>
      </c>
      <c r="CM4" t="s">
        <v>4</v>
      </c>
      <c r="CN4" t="s">
        <v>5</v>
      </c>
      <c r="CO4" t="e">
        <f>IF("N",Consejeros!PRINT_AREA,"AAAAAHrNfVw=")</f>
        <v>#VALUE!</v>
      </c>
      <c r="CP4" t="e">
        <f>IF("N",[0]!PRINT_AREA,"AAAAAHrNfV0=")</f>
        <v>#VALUE!</v>
      </c>
      <c r="CQ4" t="e">
        <f>IF("N",Consejeros!PRINT_TITLES,"AAAAAHrNfV4=")</f>
        <v>#VALUE!</v>
      </c>
      <c r="CR4" t="e">
        <f>IF("N",[0]!PRINT_TITLES,"AAAAAHrNfV8=")</f>
        <v>#VALUE!</v>
      </c>
    </row>
    <row r="5" spans="1:5" ht="12.75">
      <c r="A5" t="s">
        <v>6</v>
      </c>
      <c r="B5" t="e">
        <f>IF("N",Consejeros!PRINT_AREA,"AAAAAHk+dwE=")</f>
        <v>#VALUE!</v>
      </c>
      <c r="C5" t="e">
        <f>IF("N",[0]!PRINT_AREA,"AAAAAHk+dwI=")</f>
        <v>#VALUE!</v>
      </c>
      <c r="D5" t="e">
        <f>IF("N",Consejeros!PRINT_TITLES,"AAAAAHk+dwM=")</f>
        <v>#VALUE!</v>
      </c>
      <c r="E5" t="e">
        <f>IF("N",[0]!PRINT_TITLES,"AAAAAHk+dwQ=")</f>
        <v>#VALUE!</v>
      </c>
    </row>
    <row r="6" spans="1:29" ht="12.75">
      <c r="A6" t="e">
        <f>IF(Consejeros!#REF!,"AAAAACzbbwA=",0)</f>
        <v>#REF!</v>
      </c>
      <c r="B6" t="e">
        <f>AND(Consejeros!#REF!,"AAAAACzbbwE=")</f>
        <v>#REF!</v>
      </c>
      <c r="C6" t="e">
        <f>IF(Consejeros!#REF!,"AAAAACzbbwI=",0)</f>
        <v>#REF!</v>
      </c>
      <c r="D6" t="e">
        <f>AND(Consejeros!#REF!,"AAAAACzbbwM=")</f>
        <v>#REF!</v>
      </c>
      <c r="E6" t="e">
        <f>IF(Consejeros!#REF!,"AAAAACzbbwQ=",0)</f>
        <v>#REF!</v>
      </c>
      <c r="F6" t="e">
        <f>AND(Consejeros!#REF!,"AAAAACzbbwU=")</f>
        <v>#REF!</v>
      </c>
      <c r="G6" t="e">
        <f>IF(Consejeros!#REF!,"AAAAACzbbwY=",0)</f>
        <v>#REF!</v>
      </c>
      <c r="H6" t="e">
        <f>AND(Consejeros!#REF!,"AAAAACzbbwc=")</f>
        <v>#REF!</v>
      </c>
      <c r="I6" t="e">
        <f>IF(Consejeros!#REF!,"AAAAACzbbwg=",0)</f>
        <v>#REF!</v>
      </c>
      <c r="J6" t="e">
        <f>AND(Consejeros!#REF!,"AAAAACzbbwk=")</f>
        <v>#REF!</v>
      </c>
      <c r="K6" t="e">
        <f>IF(Consejeros!#REF!,"AAAAACzbbwo=",0)</f>
        <v>#REF!</v>
      </c>
      <c r="L6" t="e">
        <f>AND(Consejeros!#REF!,"AAAAACzbbws=")</f>
        <v>#REF!</v>
      </c>
      <c r="M6" t="e">
        <f>IF(Consejeros!#REF!,"AAAAACzbbww=",0)</f>
        <v>#REF!</v>
      </c>
      <c r="N6" t="e">
        <f>AND(Consejeros!#REF!,"AAAAACzbbw0=")</f>
        <v>#REF!</v>
      </c>
      <c r="O6" t="e">
        <f>IF(Consejeros!#REF!,"AAAAACzbbw4=",0)</f>
        <v>#REF!</v>
      </c>
      <c r="P6" t="e">
        <f>AND(Consejeros!#REF!,"AAAAACzbbw8=")</f>
        <v>#REF!</v>
      </c>
      <c r="Q6" t="e">
        <f>IF(Consejeros!#REF!,"AAAAACzbbxA=",0)</f>
        <v>#REF!</v>
      </c>
      <c r="R6" t="e">
        <f>AND(Consejeros!#REF!,"AAAAACzbbxE=")</f>
        <v>#REF!</v>
      </c>
      <c r="S6" t="e">
        <f>IF(Consejeros!#REF!,"AAAAACzbbxI=",0)</f>
        <v>#REF!</v>
      </c>
      <c r="T6" t="e">
        <f>AND(Consejeros!#REF!,"AAAAACzbbxM=")</f>
        <v>#REF!</v>
      </c>
      <c r="U6" t="e">
        <f>IF(Consejeros!#REF!,"AAAAACzbbxQ=",0)</f>
        <v>#REF!</v>
      </c>
      <c r="V6" t="e">
        <f>AND(Consejeros!#REF!,"AAAAACzbbxU=")</f>
        <v>#REF!</v>
      </c>
      <c r="W6" t="e">
        <f>IF(Consejeros!#REF!,"AAAAACzbbxY=",0)</f>
        <v>#REF!</v>
      </c>
      <c r="X6" t="e">
        <f>AND(Consejeros!#REF!,"AAAAACzbbxc=")</f>
        <v>#REF!</v>
      </c>
      <c r="Y6" t="s">
        <v>7</v>
      </c>
      <c r="Z6" t="e">
        <f>IF("N",Consejeros!PRINT_AREA,"AAAAACzbbxk=")</f>
        <v>#VALUE!</v>
      </c>
      <c r="AA6" t="e">
        <f>IF("N",[0]!PRINT_AREA,"AAAAACzbbxo=")</f>
        <v>#VALUE!</v>
      </c>
      <c r="AB6" t="e">
        <f>IF("N",Consejeros!PRINT_TITLES,"AAAAACzbbxs=")</f>
        <v>#VALUE!</v>
      </c>
      <c r="AC6" t="e">
        <f>IF("N",[0]!PRINT_TITLES,"AAAAACzbbxw=")</f>
        <v>#VALUE!</v>
      </c>
    </row>
    <row r="7" spans="1:5" ht="12.75">
      <c r="A7" t="s">
        <v>8</v>
      </c>
      <c r="B7" t="e">
        <f>IF("N",Consejeros!PRINT_AREA,"AAAAAHff/gE=")</f>
        <v>#VALUE!</v>
      </c>
      <c r="C7" t="e">
        <f>IF("N",[0]!PRINT_AREA,"AAAAAHff/gI=")</f>
        <v>#VALUE!</v>
      </c>
      <c r="D7" t="e">
        <f>IF("N",Consejeros!PRINT_TITLES,"AAAAAHff/gM=")</f>
        <v>#VALUE!</v>
      </c>
      <c r="E7" t="e">
        <f>IF("N",[0]!PRINT_TITLES,"AAAAAHff/gQ=")</f>
        <v>#VALUE!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unicordoba</cp:lastModifiedBy>
  <cp:lastPrinted>2017-04-07T21:02:11Z</cp:lastPrinted>
  <dcterms:created xsi:type="dcterms:W3CDTF">2008-05-16T13:30:05Z</dcterms:created>
  <dcterms:modified xsi:type="dcterms:W3CDTF">2017-04-07T21:09:33Z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1zEddYa2lKQDNKPfFzyaxRw3TF1fwKb83kp05rHmNhyI</vt:lpwstr>
  </property>
  <property fmtid="{D5CDD505-2E9C-101B-9397-08002B2CF9AE}" pid="4" name="Google.Documents.RevisionId">
    <vt:lpwstr>05218654487517360886</vt:lpwstr>
  </property>
  <property fmtid="{D5CDD505-2E9C-101B-9397-08002B2CF9AE}" pid="5" name="Google.Documents.PreviousRevisionId">
    <vt:lpwstr>13258146991915058796</vt:lpwstr>
  </property>
  <property fmtid="{D5CDD505-2E9C-101B-9397-08002B2CF9AE}" pid="6" name="Google.Documents.PluginVersion">
    <vt:lpwstr>2.0.2154.5604</vt:lpwstr>
  </property>
  <property fmtid="{D5CDD505-2E9C-101B-9397-08002B2CF9AE}" pid="7" name="Google.Documents.MergeIncapabilityFlags">
    <vt:i4>0</vt:i4>
  </property>
</Properties>
</file>